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nt\Desktop\"/>
    </mc:Choice>
  </mc:AlternateContent>
  <bookViews>
    <workbookView xWindow="0" yWindow="0" windowWidth="0" windowHeight="0"/>
  </bookViews>
  <sheets>
    <sheet name="Rekapitulace stavby" sheetId="1" r:id="rId1"/>
    <sheet name="D.1.1 - Stavební část" sheetId="2" r:id="rId2"/>
    <sheet name="D.1.4.1 - Elektroinstalace" sheetId="3" r:id="rId3"/>
    <sheet name="D.1.4.2 - Hromosvod" sheetId="4" r:id="rId4"/>
    <sheet name="D.1.4.3 - Zdravotně techn..." sheetId="5" r:id="rId5"/>
    <sheet name="D.1.4.4 - Vzduchotechnika" sheetId="6" r:id="rId6"/>
    <sheet name="D.1.4.5 - Záchytný systém" sheetId="7" r:id="rId7"/>
    <sheet name="20 - Vedlejší rozpočtové ..." sheetId="8" r:id="rId8"/>
    <sheet name="Seznam figur" sheetId="9" r:id="rId9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'D.1.1 - Stavební část'!$C$135:$K$940</definedName>
    <definedName name="_xlnm.Print_Area" localSheetId="1">'D.1.1 - Stavební část'!$C$4:$J$39,'D.1.1 - Stavební část'!$C$50:$J$76,'D.1.1 - Stavební část'!$C$82:$J$117,'D.1.1 - Stavební část'!$C$123:$K$940</definedName>
    <definedName name="_xlnm.Print_Titles" localSheetId="1">'D.1.1 - Stavební část'!$135:$135</definedName>
    <definedName name="_xlnm._FilterDatabase" localSheetId="2" hidden="1">'D.1.4.1 - Elektroinstalace'!$C$118:$K$153</definedName>
    <definedName name="_xlnm.Print_Area" localSheetId="2">'D.1.4.1 - Elektroinstalace'!$C$4:$J$39,'D.1.4.1 - Elektroinstalace'!$C$50:$J$76,'D.1.4.1 - Elektroinstalace'!$C$82:$J$100,'D.1.4.1 - Elektroinstalace'!$C$106:$K$153</definedName>
    <definedName name="_xlnm.Print_Titles" localSheetId="2">'D.1.4.1 - Elektroinstalace'!$118:$118</definedName>
    <definedName name="_xlnm._FilterDatabase" localSheetId="3" hidden="1">'D.1.4.2 - Hromosvod'!$C$119:$K$166</definedName>
    <definedName name="_xlnm.Print_Area" localSheetId="3">'D.1.4.2 - Hromosvod'!$C$4:$J$39,'D.1.4.2 - Hromosvod'!$C$50:$J$76,'D.1.4.2 - Hromosvod'!$C$82:$J$101,'D.1.4.2 - Hromosvod'!$C$107:$K$166</definedName>
    <definedName name="_xlnm.Print_Titles" localSheetId="3">'D.1.4.2 - Hromosvod'!$119:$119</definedName>
    <definedName name="_xlnm._FilterDatabase" localSheetId="4" hidden="1">'D.1.4.3 - Zdravotně techn...'!$C$125:$K$193</definedName>
    <definedName name="_xlnm.Print_Area" localSheetId="4">'D.1.4.3 - Zdravotně techn...'!$C$4:$J$39,'D.1.4.3 - Zdravotně techn...'!$C$50:$J$76,'D.1.4.3 - Zdravotně techn...'!$C$82:$J$107,'D.1.4.3 - Zdravotně techn...'!$C$113:$K$193</definedName>
    <definedName name="_xlnm.Print_Titles" localSheetId="4">'D.1.4.3 - Zdravotně techn...'!$125:$125</definedName>
    <definedName name="_xlnm._FilterDatabase" localSheetId="5" hidden="1">'D.1.4.4 - Vzduchotechnika'!$C$116:$K$135</definedName>
    <definedName name="_xlnm.Print_Area" localSheetId="5">'D.1.4.4 - Vzduchotechnika'!$C$4:$J$39,'D.1.4.4 - Vzduchotechnika'!$C$50:$J$76,'D.1.4.4 - Vzduchotechnika'!$C$82:$J$98,'D.1.4.4 - Vzduchotechnika'!$C$104:$K$135</definedName>
    <definedName name="_xlnm.Print_Titles" localSheetId="5">'D.1.4.4 - Vzduchotechnika'!$116:$116</definedName>
    <definedName name="_xlnm._FilterDatabase" localSheetId="6" hidden="1">'D.1.4.5 - Záchytný systém'!$C$117:$K$131</definedName>
    <definedName name="_xlnm.Print_Area" localSheetId="6">'D.1.4.5 - Záchytný systém'!$C$4:$J$39,'D.1.4.5 - Záchytný systém'!$C$50:$J$76,'D.1.4.5 - Záchytný systém'!$C$82:$J$99,'D.1.4.5 - Záchytný systém'!$C$105:$K$131</definedName>
    <definedName name="_xlnm.Print_Titles" localSheetId="6">'D.1.4.5 - Záchytný systém'!$117:$117</definedName>
    <definedName name="_xlnm._FilterDatabase" localSheetId="7" hidden="1">'20 - Vedlejší rozpočtové ...'!$C$121:$K$144</definedName>
    <definedName name="_xlnm.Print_Area" localSheetId="7">'20 - Vedlejší rozpočtové ...'!$C$4:$J$39,'20 - Vedlejší rozpočtové ...'!$C$50:$J$76,'20 - Vedlejší rozpočtové ...'!$C$82:$J$103,'20 - Vedlejší rozpočtové ...'!$C$109:$K$144</definedName>
    <definedName name="_xlnm.Print_Titles" localSheetId="7">'20 - Vedlejší rozpočtové ...'!$121:$121</definedName>
    <definedName name="_xlnm.Print_Area" localSheetId="8">'Seznam figur'!$C$4:$G$332</definedName>
    <definedName name="_xlnm.Print_Titles" localSheetId="8">'Seznam figur'!$9:$9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101"/>
  <c i="8" r="J35"/>
  <c i="1" r="AX101"/>
  <c i="8"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9"/>
  <c r="J118"/>
  <c r="F118"/>
  <c r="F116"/>
  <c r="E114"/>
  <c r="J92"/>
  <c r="J91"/>
  <c r="F91"/>
  <c r="F89"/>
  <c r="E87"/>
  <c r="J18"/>
  <c r="E18"/>
  <c r="F92"/>
  <c r="J17"/>
  <c r="J12"/>
  <c r="J116"/>
  <c r="E7"/>
  <c r="E112"/>
  <c i="7" r="J37"/>
  <c r="J36"/>
  <c i="1" r="AY100"/>
  <c i="7" r="J35"/>
  <c i="1" r="AX100"/>
  <c i="7"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2"/>
  <c r="E110"/>
  <c r="J92"/>
  <c r="F89"/>
  <c r="E87"/>
  <c r="J21"/>
  <c r="E21"/>
  <c r="J114"/>
  <c r="J20"/>
  <c r="J18"/>
  <c r="E18"/>
  <c r="F92"/>
  <c r="J17"/>
  <c r="J15"/>
  <c r="E15"/>
  <c r="F114"/>
  <c r="J14"/>
  <c r="J12"/>
  <c r="J89"/>
  <c r="E7"/>
  <c r="E108"/>
  <c i="6" r="J37"/>
  <c r="J36"/>
  <c i="1" r="AY99"/>
  <c i="6" r="J35"/>
  <c i="1" r="AX99"/>
  <c i="6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1"/>
  <c r="E109"/>
  <c r="J92"/>
  <c r="J91"/>
  <c r="F89"/>
  <c r="E87"/>
  <c r="J18"/>
  <c r="E18"/>
  <c r="F114"/>
  <c r="J17"/>
  <c r="J15"/>
  <c r="E15"/>
  <c r="F91"/>
  <c r="J14"/>
  <c r="J12"/>
  <c r="J89"/>
  <c r="E7"/>
  <c r="E107"/>
  <c i="5" r="J37"/>
  <c r="J36"/>
  <c i="1" r="AY98"/>
  <c i="5" r="J35"/>
  <c i="1" r="AX98"/>
  <c i="5"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4" r="J37"/>
  <c r="J36"/>
  <c i="1" r="AY97"/>
  <c i="4" r="J35"/>
  <c i="1" r="AX97"/>
  <c i="4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7"/>
  <c r="F114"/>
  <c r="E112"/>
  <c r="J92"/>
  <c r="F89"/>
  <c r="E87"/>
  <c r="J21"/>
  <c r="E21"/>
  <c r="J91"/>
  <c r="J20"/>
  <c r="J18"/>
  <c r="E18"/>
  <c r="F92"/>
  <c r="J17"/>
  <c r="J15"/>
  <c r="E15"/>
  <c r="F116"/>
  <c r="J14"/>
  <c r="J12"/>
  <c r="J114"/>
  <c r="E7"/>
  <c r="E110"/>
  <c i="3" r="J37"/>
  <c r="J36"/>
  <c i="1" r="AY96"/>
  <c i="3" r="J35"/>
  <c i="1" r="AX96"/>
  <c i="3"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85"/>
  <c i="2" r="J37"/>
  <c r="J36"/>
  <c i="1" r="AY95"/>
  <c i="2" r="J35"/>
  <c i="1" r="AX95"/>
  <c i="2" r="BI939"/>
  <c r="BH939"/>
  <c r="BG939"/>
  <c r="BF939"/>
  <c r="T939"/>
  <c r="R939"/>
  <c r="P939"/>
  <c r="BI927"/>
  <c r="BH927"/>
  <c r="BG927"/>
  <c r="BF927"/>
  <c r="T927"/>
  <c r="R927"/>
  <c r="P927"/>
  <c r="BI925"/>
  <c r="BH925"/>
  <c r="BG925"/>
  <c r="BF925"/>
  <c r="T925"/>
  <c r="R925"/>
  <c r="P925"/>
  <c r="BI923"/>
  <c r="BH923"/>
  <c r="BG923"/>
  <c r="BF923"/>
  <c r="T923"/>
  <c r="R923"/>
  <c r="P923"/>
  <c r="BI920"/>
  <c r="BH920"/>
  <c r="BG920"/>
  <c r="BF920"/>
  <c r="T920"/>
  <c r="R920"/>
  <c r="P920"/>
  <c r="BI919"/>
  <c r="BH919"/>
  <c r="BG919"/>
  <c r="BF919"/>
  <c r="T919"/>
  <c r="R919"/>
  <c r="P919"/>
  <c r="BI916"/>
  <c r="BH916"/>
  <c r="BG916"/>
  <c r="BF916"/>
  <c r="T916"/>
  <c r="R916"/>
  <c r="P916"/>
  <c r="BI913"/>
  <c r="BH913"/>
  <c r="BG913"/>
  <c r="BF913"/>
  <c r="T913"/>
  <c r="R913"/>
  <c r="P913"/>
  <c r="BI909"/>
  <c r="BH909"/>
  <c r="BG909"/>
  <c r="BF909"/>
  <c r="T909"/>
  <c r="R909"/>
  <c r="P909"/>
  <c r="BI906"/>
  <c r="BH906"/>
  <c r="BG906"/>
  <c r="BF906"/>
  <c r="T906"/>
  <c r="R906"/>
  <c r="P906"/>
  <c r="BI904"/>
  <c r="BH904"/>
  <c r="BG904"/>
  <c r="BF904"/>
  <c r="T904"/>
  <c r="R904"/>
  <c r="P904"/>
  <c r="BI898"/>
  <c r="BH898"/>
  <c r="BG898"/>
  <c r="BF898"/>
  <c r="T898"/>
  <c r="R898"/>
  <c r="P898"/>
  <c r="BI886"/>
  <c r="BH886"/>
  <c r="BG886"/>
  <c r="BF886"/>
  <c r="T886"/>
  <c r="R886"/>
  <c r="P886"/>
  <c r="BI881"/>
  <c r="BH881"/>
  <c r="BG881"/>
  <c r="BF881"/>
  <c r="T881"/>
  <c r="R881"/>
  <c r="P881"/>
  <c r="BI879"/>
  <c r="BH879"/>
  <c r="BG879"/>
  <c r="BF879"/>
  <c r="T879"/>
  <c r="R879"/>
  <c r="P879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5"/>
  <c r="BH865"/>
  <c r="BG865"/>
  <c r="BF865"/>
  <c r="T865"/>
  <c r="R865"/>
  <c r="P865"/>
  <c r="BI863"/>
  <c r="BH863"/>
  <c r="BG863"/>
  <c r="BF863"/>
  <c r="T863"/>
  <c r="R863"/>
  <c r="P863"/>
  <c r="BI861"/>
  <c r="BH861"/>
  <c r="BG861"/>
  <c r="BF861"/>
  <c r="T861"/>
  <c r="R861"/>
  <c r="P861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52"/>
  <c r="BH852"/>
  <c r="BG852"/>
  <c r="BF852"/>
  <c r="T852"/>
  <c r="R852"/>
  <c r="P852"/>
  <c r="BI850"/>
  <c r="BH850"/>
  <c r="BG850"/>
  <c r="BF850"/>
  <c r="T850"/>
  <c r="R850"/>
  <c r="P850"/>
  <c r="BI848"/>
  <c r="BH848"/>
  <c r="BG848"/>
  <c r="BF848"/>
  <c r="T848"/>
  <c r="R848"/>
  <c r="P848"/>
  <c r="BI844"/>
  <c r="BH844"/>
  <c r="BG844"/>
  <c r="BF844"/>
  <c r="T844"/>
  <c r="R844"/>
  <c r="P844"/>
  <c r="BI842"/>
  <c r="BH842"/>
  <c r="BG842"/>
  <c r="BF842"/>
  <c r="T842"/>
  <c r="R842"/>
  <c r="P842"/>
  <c r="BI841"/>
  <c r="BH841"/>
  <c r="BG841"/>
  <c r="BF841"/>
  <c r="T841"/>
  <c r="R841"/>
  <c r="P841"/>
  <c r="BI839"/>
  <c r="BH839"/>
  <c r="BG839"/>
  <c r="BF839"/>
  <c r="T839"/>
  <c r="R839"/>
  <c r="P839"/>
  <c r="BI837"/>
  <c r="BH837"/>
  <c r="BG837"/>
  <c r="BF837"/>
  <c r="T837"/>
  <c r="R837"/>
  <c r="P837"/>
  <c r="BI835"/>
  <c r="BH835"/>
  <c r="BG835"/>
  <c r="BF835"/>
  <c r="T835"/>
  <c r="R835"/>
  <c r="P835"/>
  <c r="BI833"/>
  <c r="BH833"/>
  <c r="BG833"/>
  <c r="BF833"/>
  <c r="T833"/>
  <c r="R833"/>
  <c r="P833"/>
  <c r="BI831"/>
  <c r="BH831"/>
  <c r="BG831"/>
  <c r="BF831"/>
  <c r="T831"/>
  <c r="R831"/>
  <c r="P831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23"/>
  <c r="BH823"/>
  <c r="BG823"/>
  <c r="BF823"/>
  <c r="T823"/>
  <c r="R823"/>
  <c r="P823"/>
  <c r="BI821"/>
  <c r="BH821"/>
  <c r="BG821"/>
  <c r="BF821"/>
  <c r="T821"/>
  <c r="R821"/>
  <c r="P821"/>
  <c r="BI819"/>
  <c r="BH819"/>
  <c r="BG819"/>
  <c r="BF819"/>
  <c r="T819"/>
  <c r="R819"/>
  <c r="P819"/>
  <c r="BI817"/>
  <c r="BH817"/>
  <c r="BG817"/>
  <c r="BF817"/>
  <c r="T817"/>
  <c r="R817"/>
  <c r="P817"/>
  <c r="BI813"/>
  <c r="BH813"/>
  <c r="BG813"/>
  <c r="BF813"/>
  <c r="T813"/>
  <c r="R813"/>
  <c r="P813"/>
  <c r="BI811"/>
  <c r="BH811"/>
  <c r="BG811"/>
  <c r="BF811"/>
  <c r="T811"/>
  <c r="R811"/>
  <c r="P811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6"/>
  <c r="BH806"/>
  <c r="BG806"/>
  <c r="BF806"/>
  <c r="T806"/>
  <c r="R806"/>
  <c r="P806"/>
  <c r="BI804"/>
  <c r="BH804"/>
  <c r="BG804"/>
  <c r="BF804"/>
  <c r="T804"/>
  <c r="R804"/>
  <c r="P804"/>
  <c r="BI802"/>
  <c r="BH802"/>
  <c r="BG802"/>
  <c r="BF802"/>
  <c r="T802"/>
  <c r="R802"/>
  <c r="P802"/>
  <c r="BI801"/>
  <c r="BH801"/>
  <c r="BG801"/>
  <c r="BF801"/>
  <c r="T801"/>
  <c r="R801"/>
  <c r="P801"/>
  <c r="BI799"/>
  <c r="BH799"/>
  <c r="BG799"/>
  <c r="BF799"/>
  <c r="T799"/>
  <c r="R799"/>
  <c r="P799"/>
  <c r="BI797"/>
  <c r="BH797"/>
  <c r="BG797"/>
  <c r="BF797"/>
  <c r="T797"/>
  <c r="R797"/>
  <c r="P797"/>
  <c r="BI795"/>
  <c r="BH795"/>
  <c r="BG795"/>
  <c r="BF795"/>
  <c r="T795"/>
  <c r="R795"/>
  <c r="P795"/>
  <c r="BI791"/>
  <c r="BH791"/>
  <c r="BG791"/>
  <c r="BF791"/>
  <c r="T791"/>
  <c r="R791"/>
  <c r="P791"/>
  <c r="BI788"/>
  <c r="BH788"/>
  <c r="BG788"/>
  <c r="BF788"/>
  <c r="T788"/>
  <c r="R788"/>
  <c r="P788"/>
  <c r="BI785"/>
  <c r="BH785"/>
  <c r="BG785"/>
  <c r="BF785"/>
  <c r="T785"/>
  <c r="R785"/>
  <c r="P785"/>
  <c r="BI784"/>
  <c r="BH784"/>
  <c r="BG784"/>
  <c r="BF784"/>
  <c r="T784"/>
  <c r="R784"/>
  <c r="P784"/>
  <c r="BI782"/>
  <c r="BH782"/>
  <c r="BG782"/>
  <c r="BF782"/>
  <c r="T782"/>
  <c r="R782"/>
  <c r="P782"/>
  <c r="BI781"/>
  <c r="BH781"/>
  <c r="BG781"/>
  <c r="BF781"/>
  <c r="T781"/>
  <c r="R781"/>
  <c r="P781"/>
  <c r="BI779"/>
  <c r="BH779"/>
  <c r="BG779"/>
  <c r="BF779"/>
  <c r="T779"/>
  <c r="R779"/>
  <c r="P779"/>
  <c r="BI777"/>
  <c r="BH777"/>
  <c r="BG777"/>
  <c r="BF777"/>
  <c r="T777"/>
  <c r="R777"/>
  <c r="P777"/>
  <c r="BI775"/>
  <c r="BH775"/>
  <c r="BG775"/>
  <c r="BF775"/>
  <c r="T775"/>
  <c r="R775"/>
  <c r="P775"/>
  <c r="BI773"/>
  <c r="BH773"/>
  <c r="BG773"/>
  <c r="BF773"/>
  <c r="T773"/>
  <c r="R773"/>
  <c r="P773"/>
  <c r="BI771"/>
  <c r="BH771"/>
  <c r="BG771"/>
  <c r="BF771"/>
  <c r="T771"/>
  <c r="R771"/>
  <c r="P771"/>
  <c r="BI769"/>
  <c r="BH769"/>
  <c r="BG769"/>
  <c r="BF769"/>
  <c r="T769"/>
  <c r="R769"/>
  <c r="P769"/>
  <c r="BI767"/>
  <c r="BH767"/>
  <c r="BG767"/>
  <c r="BF767"/>
  <c r="T767"/>
  <c r="R767"/>
  <c r="P767"/>
  <c r="BI765"/>
  <c r="BH765"/>
  <c r="BG765"/>
  <c r="BF765"/>
  <c r="T765"/>
  <c r="R765"/>
  <c r="P765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3"/>
  <c r="BH753"/>
  <c r="BG753"/>
  <c r="BF753"/>
  <c r="T753"/>
  <c r="R753"/>
  <c r="P753"/>
  <c r="BI750"/>
  <c r="BH750"/>
  <c r="BG750"/>
  <c r="BF750"/>
  <c r="T750"/>
  <c r="R750"/>
  <c r="P750"/>
  <c r="BI748"/>
  <c r="BH748"/>
  <c r="BG748"/>
  <c r="BF748"/>
  <c r="T748"/>
  <c r="R748"/>
  <c r="P748"/>
  <c r="BI746"/>
  <c r="BH746"/>
  <c r="BG746"/>
  <c r="BF746"/>
  <c r="T746"/>
  <c r="R746"/>
  <c r="P746"/>
  <c r="BI743"/>
  <c r="BH743"/>
  <c r="BG743"/>
  <c r="BF743"/>
  <c r="T743"/>
  <c r="R743"/>
  <c r="P743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2"/>
  <c r="BH732"/>
  <c r="BG732"/>
  <c r="BF732"/>
  <c r="T732"/>
  <c r="R732"/>
  <c r="P732"/>
  <c r="BI729"/>
  <c r="BH729"/>
  <c r="BG729"/>
  <c r="BF729"/>
  <c r="T729"/>
  <c r="R729"/>
  <c r="P729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6"/>
  <c r="BH716"/>
  <c r="BG716"/>
  <c r="BF716"/>
  <c r="T716"/>
  <c r="R716"/>
  <c r="P716"/>
  <c r="BI714"/>
  <c r="BH714"/>
  <c r="BG714"/>
  <c r="BF714"/>
  <c r="T714"/>
  <c r="R714"/>
  <c r="P714"/>
  <c r="BI712"/>
  <c r="BH712"/>
  <c r="BG712"/>
  <c r="BF712"/>
  <c r="T712"/>
  <c r="R712"/>
  <c r="P712"/>
  <c r="BI710"/>
  <c r="BH710"/>
  <c r="BG710"/>
  <c r="BF710"/>
  <c r="T710"/>
  <c r="R710"/>
  <c r="P710"/>
  <c r="BI706"/>
  <c r="BH706"/>
  <c r="BG706"/>
  <c r="BF706"/>
  <c r="T706"/>
  <c r="R706"/>
  <c r="P706"/>
  <c r="BI704"/>
  <c r="BH704"/>
  <c r="BG704"/>
  <c r="BF704"/>
  <c r="T704"/>
  <c r="R704"/>
  <c r="P704"/>
  <c r="BI702"/>
  <c r="BH702"/>
  <c r="BG702"/>
  <c r="BF702"/>
  <c r="T702"/>
  <c r="R702"/>
  <c r="P702"/>
  <c r="BI700"/>
  <c r="BH700"/>
  <c r="BG700"/>
  <c r="BF700"/>
  <c r="T700"/>
  <c r="R700"/>
  <c r="P700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89"/>
  <c r="BH689"/>
  <c r="BG689"/>
  <c r="BF689"/>
  <c r="T689"/>
  <c r="R689"/>
  <c r="P689"/>
  <c r="BI687"/>
  <c r="BH687"/>
  <c r="BG687"/>
  <c r="BF687"/>
  <c r="T687"/>
  <c r="R687"/>
  <c r="P687"/>
  <c r="BI685"/>
  <c r="BH685"/>
  <c r="BG685"/>
  <c r="BF685"/>
  <c r="T685"/>
  <c r="R685"/>
  <c r="P685"/>
  <c r="BI683"/>
  <c r="BH683"/>
  <c r="BG683"/>
  <c r="BF683"/>
  <c r="T683"/>
  <c r="R683"/>
  <c r="P683"/>
  <c r="BI679"/>
  <c r="BH679"/>
  <c r="BG679"/>
  <c r="BF679"/>
  <c r="T679"/>
  <c r="R679"/>
  <c r="P679"/>
  <c r="BI677"/>
  <c r="BH677"/>
  <c r="BG677"/>
  <c r="BF677"/>
  <c r="T677"/>
  <c r="R677"/>
  <c r="P677"/>
  <c r="BI675"/>
  <c r="BH675"/>
  <c r="BG675"/>
  <c r="BF675"/>
  <c r="T675"/>
  <c r="R675"/>
  <c r="P675"/>
  <c r="BI673"/>
  <c r="BH673"/>
  <c r="BG673"/>
  <c r="BF673"/>
  <c r="T673"/>
  <c r="R673"/>
  <c r="P673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3"/>
  <c r="BH663"/>
  <c r="BG663"/>
  <c r="BF663"/>
  <c r="T663"/>
  <c r="R663"/>
  <c r="P663"/>
  <c r="BI658"/>
  <c r="BH658"/>
  <c r="BG658"/>
  <c r="BF658"/>
  <c r="T658"/>
  <c r="R658"/>
  <c r="P658"/>
  <c r="BI656"/>
  <c r="BH656"/>
  <c r="BG656"/>
  <c r="BF656"/>
  <c r="T656"/>
  <c r="R656"/>
  <c r="P656"/>
  <c r="BI652"/>
  <c r="BH652"/>
  <c r="BG652"/>
  <c r="BF652"/>
  <c r="T652"/>
  <c r="R652"/>
  <c r="P652"/>
  <c r="BI648"/>
  <c r="BH648"/>
  <c r="BG648"/>
  <c r="BF648"/>
  <c r="T648"/>
  <c r="R648"/>
  <c r="P648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29"/>
  <c r="BH629"/>
  <c r="BG629"/>
  <c r="BF629"/>
  <c r="T629"/>
  <c r="R629"/>
  <c r="P629"/>
  <c r="BI627"/>
  <c r="BH627"/>
  <c r="BG627"/>
  <c r="BF627"/>
  <c r="T627"/>
  <c r="R627"/>
  <c r="P627"/>
  <c r="BI621"/>
  <c r="BH621"/>
  <c r="BG621"/>
  <c r="BF621"/>
  <c r="T621"/>
  <c r="R621"/>
  <c r="P621"/>
  <c r="BI619"/>
  <c r="BH619"/>
  <c r="BG619"/>
  <c r="BF619"/>
  <c r="T619"/>
  <c r="R619"/>
  <c r="P619"/>
  <c r="BI616"/>
  <c r="BH616"/>
  <c r="BG616"/>
  <c r="BF616"/>
  <c r="T616"/>
  <c r="R616"/>
  <c r="P616"/>
  <c r="BI614"/>
  <c r="BH614"/>
  <c r="BG614"/>
  <c r="BF614"/>
  <c r="T614"/>
  <c r="R614"/>
  <c r="P614"/>
  <c r="BI609"/>
  <c r="BH609"/>
  <c r="BG609"/>
  <c r="BF609"/>
  <c r="T609"/>
  <c r="R609"/>
  <c r="P609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1"/>
  <c r="BH591"/>
  <c r="BG591"/>
  <c r="BF591"/>
  <c r="T591"/>
  <c r="R591"/>
  <c r="P591"/>
  <c r="BI583"/>
  <c r="BH583"/>
  <c r="BG583"/>
  <c r="BF583"/>
  <c r="T583"/>
  <c r="R583"/>
  <c r="P583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0"/>
  <c r="BH560"/>
  <c r="BG560"/>
  <c r="BF560"/>
  <c r="T560"/>
  <c r="R560"/>
  <c r="P560"/>
  <c r="BI556"/>
  <c r="BH556"/>
  <c r="BG556"/>
  <c r="BF556"/>
  <c r="T556"/>
  <c r="R556"/>
  <c r="P556"/>
  <c r="BI554"/>
  <c r="BH554"/>
  <c r="BG554"/>
  <c r="BF554"/>
  <c r="T554"/>
  <c r="R554"/>
  <c r="P554"/>
  <c r="BI551"/>
  <c r="BH551"/>
  <c r="BG551"/>
  <c r="BF551"/>
  <c r="T551"/>
  <c r="R551"/>
  <c r="P551"/>
  <c r="BI548"/>
  <c r="BH548"/>
  <c r="BG548"/>
  <c r="BF548"/>
  <c r="T548"/>
  <c r="R548"/>
  <c r="P548"/>
  <c r="BI545"/>
  <c r="BH545"/>
  <c r="BG545"/>
  <c r="BF545"/>
  <c r="T545"/>
  <c r="R545"/>
  <c r="P545"/>
  <c r="BI540"/>
  <c r="BH540"/>
  <c r="BG540"/>
  <c r="BF540"/>
  <c r="T540"/>
  <c r="R540"/>
  <c r="P540"/>
  <c r="BI538"/>
  <c r="BH538"/>
  <c r="BG538"/>
  <c r="BF538"/>
  <c r="T538"/>
  <c r="R538"/>
  <c r="P538"/>
  <c r="BI534"/>
  <c r="BH534"/>
  <c r="BG534"/>
  <c r="BF534"/>
  <c r="T534"/>
  <c r="R534"/>
  <c r="P534"/>
  <c r="BI531"/>
  <c r="BH531"/>
  <c r="BG531"/>
  <c r="BF531"/>
  <c r="T531"/>
  <c r="R531"/>
  <c r="P531"/>
  <c r="BI528"/>
  <c r="BH528"/>
  <c r="BG528"/>
  <c r="BF528"/>
  <c r="T528"/>
  <c r="R528"/>
  <c r="P528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6"/>
  <c r="BH516"/>
  <c r="BG516"/>
  <c r="BF516"/>
  <c r="T516"/>
  <c r="R516"/>
  <c r="P516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497"/>
  <c r="BH497"/>
  <c r="BG497"/>
  <c r="BF497"/>
  <c r="T497"/>
  <c r="R497"/>
  <c r="P497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50"/>
  <c r="BH450"/>
  <c r="BG450"/>
  <c r="BF450"/>
  <c r="T450"/>
  <c r="R450"/>
  <c r="P450"/>
  <c r="BI448"/>
  <c r="BH448"/>
  <c r="BG448"/>
  <c r="BF448"/>
  <c r="T448"/>
  <c r="R448"/>
  <c r="P448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0"/>
  <c r="BH430"/>
  <c r="BG430"/>
  <c r="BF430"/>
  <c r="T430"/>
  <c r="R430"/>
  <c r="P430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9"/>
  <c r="BH399"/>
  <c r="BG399"/>
  <c r="BF399"/>
  <c r="T399"/>
  <c r="R399"/>
  <c r="P399"/>
  <c r="BI397"/>
  <c r="BH397"/>
  <c r="BG397"/>
  <c r="BF397"/>
  <c r="T397"/>
  <c r="R397"/>
  <c r="P397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T359"/>
  <c r="R360"/>
  <c r="R359"/>
  <c r="P360"/>
  <c r="P359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19"/>
  <c r="BH319"/>
  <c r="BG319"/>
  <c r="BF319"/>
  <c r="T319"/>
  <c r="R319"/>
  <c r="P319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R262"/>
  <c r="P262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5"/>
  <c r="BH235"/>
  <c r="BG235"/>
  <c r="BF235"/>
  <c r="T235"/>
  <c r="R235"/>
  <c r="P235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2"/>
  <c r="BH192"/>
  <c r="BG192"/>
  <c r="BF192"/>
  <c r="T192"/>
  <c r="R192"/>
  <c r="P192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T138"/>
  <c r="R139"/>
  <c r="R138"/>
  <c r="P139"/>
  <c r="P138"/>
  <c r="J133"/>
  <c r="J132"/>
  <c r="F132"/>
  <c r="F130"/>
  <c r="E128"/>
  <c r="J92"/>
  <c r="J91"/>
  <c r="F91"/>
  <c r="F89"/>
  <c r="E87"/>
  <c r="J18"/>
  <c r="E18"/>
  <c r="F133"/>
  <c r="J17"/>
  <c r="J12"/>
  <c r="J89"/>
  <c r="E7"/>
  <c r="E85"/>
  <c i="1" r="L90"/>
  <c r="AM90"/>
  <c r="AM89"/>
  <c r="L89"/>
  <c r="AM87"/>
  <c r="L87"/>
  <c r="L85"/>
  <c r="L84"/>
  <c i="2" r="J775"/>
  <c r="J402"/>
  <c r="J817"/>
  <c r="J691"/>
  <c r="BK360"/>
  <c r="BK823"/>
  <c r="BK726"/>
  <c r="J636"/>
  <c r="J437"/>
  <c r="J802"/>
  <c r="BK473"/>
  <c r="BK355"/>
  <c r="J204"/>
  <c r="BK722"/>
  <c r="J652"/>
  <c r="BK521"/>
  <c r="J392"/>
  <c r="BK309"/>
  <c r="BK163"/>
  <c r="BK785"/>
  <c r="BK516"/>
  <c r="J454"/>
  <c r="BK319"/>
  <c r="J829"/>
  <c r="BK743"/>
  <c r="BK563"/>
  <c r="BK454"/>
  <c r="BK302"/>
  <c r="J224"/>
  <c r="BK877"/>
  <c r="BK773"/>
  <c r="BK614"/>
  <c r="J576"/>
  <c r="BK324"/>
  <c r="J227"/>
  <c i="1" r="AS94"/>
  <c i="2" r="BK509"/>
  <c r="BK406"/>
  <c r="BK298"/>
  <c r="BK160"/>
  <c r="J869"/>
  <c r="J753"/>
  <c r="BK718"/>
  <c r="J565"/>
  <c r="BK450"/>
  <c r="J298"/>
  <c r="BK221"/>
  <c r="BK923"/>
  <c r="BK644"/>
  <c r="J425"/>
  <c r="BK262"/>
  <c r="J919"/>
  <c r="J852"/>
  <c r="J689"/>
  <c r="BK551"/>
  <c r="BK428"/>
  <c r="BK192"/>
  <c r="J886"/>
  <c r="J856"/>
  <c r="J825"/>
  <c r="BK753"/>
  <c r="BK638"/>
  <c r="J551"/>
  <c r="BK445"/>
  <c r="BK390"/>
  <c r="J274"/>
  <c r="J180"/>
  <c r="BK886"/>
  <c r="J808"/>
  <c r="J638"/>
  <c r="BK545"/>
  <c r="J384"/>
  <c r="BK771"/>
  <c r="J642"/>
  <c r="J644"/>
  <c r="J502"/>
  <c r="J350"/>
  <c r="BK182"/>
  <c i="3" r="J141"/>
  <c r="BK125"/>
  <c i="4" r="BK138"/>
  <c r="BK149"/>
  <c r="J124"/>
  <c r="BK123"/>
  <c r="BK155"/>
  <c r="BK143"/>
  <c i="5" r="BK192"/>
  <c r="BK159"/>
  <c r="BK129"/>
  <c r="BK190"/>
  <c r="J177"/>
  <c r="BK174"/>
  <c i="6" r="J131"/>
  <c r="BK131"/>
  <c i="7" r="BK130"/>
  <c r="J131"/>
  <c i="8" r="J142"/>
  <c r="BK140"/>
  <c r="BK136"/>
  <c i="2" r="BK513"/>
  <c r="J743"/>
  <c r="J548"/>
  <c r="J349"/>
  <c r="J767"/>
  <c r="BK683"/>
  <c r="J521"/>
  <c r="J435"/>
  <c r="J813"/>
  <c r="BK540"/>
  <c r="J331"/>
  <c r="BK809"/>
  <c r="J663"/>
  <c r="J614"/>
  <c r="J461"/>
  <c r="J356"/>
  <c r="J288"/>
  <c r="BK235"/>
  <c r="BK149"/>
  <c r="J732"/>
  <c i="3" r="J125"/>
  <c r="J139"/>
  <c r="BK128"/>
  <c r="BK131"/>
  <c i="4" r="BK160"/>
  <c r="J164"/>
  <c r="BK159"/>
  <c r="BK153"/>
  <c r="J149"/>
  <c r="BK128"/>
  <c i="5" r="BK157"/>
  <c r="BK135"/>
  <c r="BK182"/>
  <c r="J171"/>
  <c i="7" r="J121"/>
  <c i="8" r="BK137"/>
  <c r="J126"/>
  <c i="2" r="J823"/>
  <c r="J683"/>
  <c r="BK636"/>
  <c r="BK404"/>
  <c r="J344"/>
  <c r="J212"/>
  <c r="BK813"/>
  <c r="J738"/>
  <c r="BK689"/>
  <c r="J477"/>
  <c r="J355"/>
  <c r="BK685"/>
  <c r="J648"/>
  <c r="BK534"/>
  <c r="BK477"/>
  <c r="BK365"/>
  <c r="BK241"/>
  <c r="BK811"/>
  <c r="J769"/>
  <c r="BK504"/>
  <c r="BK296"/>
  <c r="BK837"/>
  <c r="BK700"/>
  <c r="BK605"/>
  <c r="BK451"/>
  <c r="BK331"/>
  <c r="J762"/>
  <c r="BK165"/>
  <c r="J646"/>
  <c r="BK425"/>
  <c r="J898"/>
  <c r="J679"/>
  <c r="J390"/>
  <c r="BK252"/>
  <c r="J906"/>
  <c r="J844"/>
  <c r="BK572"/>
  <c r="BK385"/>
  <c r="BK904"/>
  <c r="J819"/>
  <c r="J669"/>
  <c r="BK464"/>
  <c r="J252"/>
  <c r="J777"/>
  <c r="BK574"/>
  <c r="BK925"/>
  <c r="J756"/>
  <c r="J441"/>
  <c r="BK916"/>
  <c r="BK795"/>
  <c r="J677"/>
  <c r="BK502"/>
  <c r="J414"/>
  <c r="J939"/>
  <c r="J675"/>
  <c r="J154"/>
  <c r="BK760"/>
  <c r="BK656"/>
  <c r="BK268"/>
  <c i="3" r="BK144"/>
  <c r="BK150"/>
  <c r="BK129"/>
  <c i="4" r="BK144"/>
  <c r="BK124"/>
  <c r="J153"/>
  <c r="J138"/>
  <c r="J129"/>
  <c r="J151"/>
  <c i="5" r="BK156"/>
  <c r="BK162"/>
  <c i="6" r="J123"/>
  <c r="BK120"/>
  <c r="BK127"/>
  <c i="7" r="BK131"/>
  <c r="J122"/>
  <c i="2" r="J795"/>
  <c r="J563"/>
  <c r="J198"/>
  <c r="BK212"/>
  <c r="J801"/>
  <c r="BK797"/>
  <c r="J506"/>
  <c r="J399"/>
  <c r="BK356"/>
  <c r="BK290"/>
  <c r="J139"/>
  <c r="J695"/>
  <c r="BK595"/>
  <c r="BK414"/>
  <c r="J326"/>
  <c r="J231"/>
  <c r="J605"/>
  <c r="BK402"/>
  <c r="BK307"/>
  <c r="BK775"/>
  <c r="BK518"/>
  <c r="J369"/>
  <c r="BK274"/>
  <c r="BK829"/>
  <c r="BK736"/>
  <c r="BK609"/>
  <c r="J439"/>
  <c r="BK305"/>
  <c r="BK224"/>
  <c r="J841"/>
  <c r="J574"/>
  <c r="BK389"/>
  <c r="BK248"/>
  <c r="BK881"/>
  <c r="J781"/>
  <c r="BK648"/>
  <c r="BK490"/>
  <c r="J357"/>
  <c r="BK204"/>
  <c r="J927"/>
  <c r="J687"/>
  <c r="J509"/>
  <c r="BK337"/>
  <c r="J168"/>
  <c r="BK898"/>
  <c r="J607"/>
  <c r="BK481"/>
  <c r="J290"/>
  <c r="J923"/>
  <c r="J879"/>
  <c r="J842"/>
  <c r="BK788"/>
  <c r="J740"/>
  <c r="BK578"/>
  <c r="BK435"/>
  <c r="J248"/>
  <c r="J863"/>
  <c r="BK781"/>
  <c r="J538"/>
  <c r="BK150"/>
  <c r="BK856"/>
  <c r="J658"/>
  <c r="J597"/>
  <c r="J389"/>
  <c i="3" r="BK152"/>
  <c r="BK141"/>
  <c r="BK127"/>
  <c r="J135"/>
  <c r="J149"/>
  <c i="4" r="BK134"/>
  <c r="J140"/>
  <c r="BK122"/>
  <c r="BK142"/>
  <c r="BK136"/>
  <c i="5" r="BK193"/>
  <c r="J164"/>
  <c r="J193"/>
  <c r="BK151"/>
  <c r="BK137"/>
  <c i="6" r="J133"/>
  <c r="BK133"/>
  <c r="BK124"/>
  <c i="7" r="BK125"/>
  <c i="8" r="J138"/>
  <c r="BK126"/>
  <c i="3" r="J144"/>
  <c r="J132"/>
  <c i="4" r="BK135"/>
  <c r="J166"/>
  <c r="BK141"/>
  <c r="J136"/>
  <c i="5" r="BK146"/>
  <c r="J157"/>
  <c r="J156"/>
  <c r="J173"/>
  <c r="BK144"/>
  <c i="6" r="J129"/>
  <c r="BK122"/>
  <c i="7" r="J130"/>
  <c r="J123"/>
  <c i="8" r="BK141"/>
  <c r="BK129"/>
  <c i="2" r="J704"/>
  <c r="J201"/>
  <c r="J734"/>
  <c r="BK646"/>
  <c r="J192"/>
  <c r="J773"/>
  <c r="BK621"/>
  <c r="J511"/>
  <c r="J397"/>
  <c r="J807"/>
  <c r="BK357"/>
  <c r="BK765"/>
  <c r="J619"/>
  <c r="BK344"/>
  <c r="J254"/>
  <c r="BK492"/>
  <c r="J309"/>
  <c r="J799"/>
  <c r="J560"/>
  <c r="BK293"/>
  <c r="J591"/>
  <c r="J262"/>
  <c r="BK879"/>
  <c r="BK734"/>
  <c r="J367"/>
  <c r="J157"/>
  <c r="J758"/>
  <c r="J640"/>
  <c r="J284"/>
  <c r="BK154"/>
  <c r="J483"/>
  <c r="J186"/>
  <c r="BK729"/>
  <c r="J516"/>
  <c r="J143"/>
  <c r="J806"/>
  <c r="J706"/>
  <c r="J490"/>
  <c r="J353"/>
  <c r="BK143"/>
  <c r="BK833"/>
  <c r="J567"/>
  <c r="BK873"/>
  <c r="BK732"/>
  <c r="BK524"/>
  <c i="3" r="J147"/>
  <c r="J138"/>
  <c r="J153"/>
  <c r="J146"/>
  <c r="BK123"/>
  <c i="4" r="J160"/>
  <c r="BK150"/>
  <c r="J131"/>
  <c i="5" r="J151"/>
  <c r="BK186"/>
  <c r="J137"/>
  <c r="BK166"/>
  <c i="6" r="J125"/>
  <c r="BK132"/>
  <c r="J130"/>
  <c i="7" r="BK127"/>
  <c i="8" r="BK124"/>
  <c r="J144"/>
  <c i="3" r="BK138"/>
  <c r="BK143"/>
  <c r="BK132"/>
  <c r="J123"/>
  <c i="4" r="J143"/>
  <c r="J159"/>
  <c r="BK166"/>
  <c r="J123"/>
  <c r="BK165"/>
  <c r="J125"/>
  <c r="BK148"/>
  <c i="5" r="BK148"/>
  <c r="J141"/>
  <c r="BK188"/>
  <c r="J168"/>
  <c r="J186"/>
  <c r="J146"/>
  <c i="6" r="J132"/>
  <c r="BK125"/>
  <c r="J119"/>
  <c i="7" r="J127"/>
  <c i="8" r="J125"/>
  <c i="2" r="BK712"/>
  <c r="BK363"/>
  <c r="J750"/>
  <c r="BK667"/>
  <c r="J448"/>
  <c r="J833"/>
  <c r="BK669"/>
  <c r="J464"/>
  <c r="BK850"/>
  <c r="J494"/>
  <c r="J266"/>
  <c r="J656"/>
  <c r="J540"/>
  <c r="J387"/>
  <c r="BK256"/>
  <c r="J160"/>
  <c r="J700"/>
  <c r="J411"/>
  <c r="BK806"/>
  <c r="BK740"/>
  <c r="BK556"/>
  <c r="BK341"/>
  <c r="J221"/>
  <c r="BK704"/>
  <c r="J534"/>
  <c r="BK329"/>
  <c r="BK180"/>
  <c r="J875"/>
  <c r="BK819"/>
  <c r="BK663"/>
  <c r="BK439"/>
  <c r="BK335"/>
  <c r="BK842"/>
  <c r="BK748"/>
  <c r="J685"/>
  <c r="BK168"/>
  <c r="BK679"/>
  <c r="J380"/>
  <c r="J920"/>
  <c r="BK801"/>
  <c r="BK627"/>
  <c r="BK387"/>
  <c r="J925"/>
  <c r="BK863"/>
  <c r="BK839"/>
  <c r="BK784"/>
  <c r="BK710"/>
  <c r="J513"/>
  <c r="J428"/>
  <c r="J245"/>
  <c r="J873"/>
  <c r="J809"/>
  <c r="BK443"/>
  <c r="J210"/>
  <c r="BK799"/>
  <c r="J693"/>
  <c r="BK408"/>
  <c i="3" r="J150"/>
  <c r="BK139"/>
  <c r="BK122"/>
  <c r="J128"/>
  <c i="4" r="J150"/>
  <c r="BK164"/>
  <c r="J141"/>
  <c r="BK130"/>
  <c r="BK133"/>
  <c i="5" r="BK177"/>
  <c r="J188"/>
  <c r="BK179"/>
  <c r="BK131"/>
  <c i="6" r="J120"/>
  <c r="J128"/>
  <c i="7" r="BK122"/>
  <c i="8" r="BK138"/>
  <c r="BK131"/>
  <c r="BK144"/>
  <c i="3" r="J143"/>
  <c r="BK147"/>
  <c r="J127"/>
  <c r="J136"/>
  <c i="4" r="BK127"/>
  <c r="J162"/>
  <c r="BK161"/>
  <c r="J132"/>
  <c r="BK151"/>
  <c r="BK145"/>
  <c i="5" r="J179"/>
  <c r="J169"/>
  <c i="6" r="BK119"/>
  <c r="J126"/>
  <c r="BK121"/>
  <c i="7" r="J128"/>
  <c r="BK123"/>
  <c i="8" r="BK127"/>
  <c r="J132"/>
  <c i="3" r="J126"/>
  <c r="J142"/>
  <c r="BK135"/>
  <c i="4" r="J145"/>
  <c r="J147"/>
  <c r="BK154"/>
  <c r="J165"/>
  <c r="J130"/>
  <c r="BK132"/>
  <c r="BK146"/>
  <c r="J127"/>
  <c i="5" r="BK143"/>
  <c r="J131"/>
  <c r="BK133"/>
  <c r="BK138"/>
  <c r="BK173"/>
  <c i="6" r="BK130"/>
  <c r="BK129"/>
  <c i="7" r="J125"/>
  <c r="J124"/>
  <c i="2" r="BK802"/>
  <c r="BK652"/>
  <c r="J408"/>
  <c r="J230"/>
  <c r="J748"/>
  <c r="BK629"/>
  <c r="J443"/>
  <c r="J811"/>
  <c r="J746"/>
  <c r="J671"/>
  <c r="J531"/>
  <c r="BK461"/>
  <c r="BK186"/>
  <c r="BK808"/>
  <c r="J729"/>
  <c r="J291"/>
  <c r="BK750"/>
  <c r="BK675"/>
  <c r="J572"/>
  <c r="BK430"/>
  <c r="J302"/>
  <c r="BK198"/>
  <c r="BK767"/>
  <c r="J504"/>
  <c r="J473"/>
  <c r="J371"/>
  <c r="J827"/>
  <c r="BK327"/>
  <c r="J206"/>
  <c r="BK825"/>
  <c r="J724"/>
  <c r="BK565"/>
  <c r="J365"/>
  <c r="J277"/>
  <c r="J909"/>
  <c r="BK865"/>
  <c r="BK835"/>
  <c r="BK702"/>
  <c r="J467"/>
  <c r="BK384"/>
  <c r="J241"/>
  <c r="J871"/>
  <c r="BK854"/>
  <c r="BK779"/>
  <c r="BK714"/>
  <c r="J627"/>
  <c r="BK457"/>
  <c r="J307"/>
  <c r="BK277"/>
  <c r="J165"/>
  <c r="J916"/>
  <c r="J609"/>
  <c r="J481"/>
  <c r="BK288"/>
  <c r="J218"/>
  <c r="J881"/>
  <c r="BK634"/>
  <c r="BK483"/>
  <c r="BK417"/>
  <c r="BK210"/>
  <c r="BK906"/>
  <c r="J854"/>
  <c r="J791"/>
  <c r="BK738"/>
  <c r="J595"/>
  <c r="BK437"/>
  <c r="BK391"/>
  <c r="J268"/>
  <c r="J163"/>
  <c r="J837"/>
  <c r="BK607"/>
  <c r="J475"/>
  <c r="BK350"/>
  <c r="BK777"/>
  <c r="BK671"/>
  <c r="J554"/>
  <c r="BK382"/>
  <c i="3" r="BK153"/>
  <c r="BK146"/>
  <c r="BK137"/>
  <c r="J140"/>
  <c r="J134"/>
  <c i="4" r="J128"/>
  <c r="J135"/>
  <c r="BK147"/>
  <c i="5" r="BK153"/>
  <c r="J138"/>
  <c r="J192"/>
  <c r="J159"/>
  <c r="J174"/>
  <c i="6" r="BK123"/>
  <c r="J127"/>
  <c i="7" r="BK126"/>
  <c i="8" r="J124"/>
  <c r="J127"/>
  <c i="3" r="BK134"/>
  <c i="4" r="J156"/>
  <c r="J154"/>
  <c r="J148"/>
  <c r="BK157"/>
  <c r="BK156"/>
  <c r="J152"/>
  <c i="5" r="J190"/>
  <c r="J175"/>
  <c r="J143"/>
  <c r="J184"/>
  <c r="J148"/>
  <c r="J140"/>
  <c r="BK168"/>
  <c i="6" r="BK135"/>
  <c r="BK134"/>
  <c r="BK128"/>
  <c i="7" r="BK121"/>
  <c i="8" r="J136"/>
  <c r="BK125"/>
  <c r="J140"/>
  <c r="J131"/>
  <c i="3" r="J152"/>
  <c r="BK126"/>
  <c i="4" r="J155"/>
  <c r="J161"/>
  <c r="J142"/>
  <c r="J134"/>
  <c i="5" r="BK140"/>
  <c r="J135"/>
  <c r="J166"/>
  <c i="6" r="J124"/>
  <c r="J135"/>
  <c i="7" r="BK124"/>
  <c r="J129"/>
  <c i="8" r="J141"/>
  <c r="J137"/>
  <c r="J129"/>
  <c i="3" r="J131"/>
  <c i="4" r="J122"/>
  <c r="BK126"/>
  <c r="J139"/>
  <c r="J133"/>
  <c i="5" r="J182"/>
  <c r="BK169"/>
  <c r="BK164"/>
  <c i="6" r="J134"/>
  <c r="BK126"/>
  <c i="7" r="BK128"/>
  <c i="2" r="BK821"/>
  <c r="BK616"/>
  <c r="BK266"/>
  <c r="BK706"/>
  <c r="BK392"/>
  <c r="BK804"/>
  <c r="BK691"/>
  <c r="BK601"/>
  <c r="BK399"/>
  <c r="J839"/>
  <c r="BK560"/>
  <c r="BK420"/>
  <c r="BK400"/>
  <c r="BK397"/>
  <c r="J393"/>
  <c r="BK353"/>
  <c r="J293"/>
  <c r="BK254"/>
  <c r="BK171"/>
  <c r="BK831"/>
  <c r="BK758"/>
  <c r="J714"/>
  <c r="BK658"/>
  <c r="J621"/>
  <c r="BK603"/>
  <c r="BK548"/>
  <c r="J457"/>
  <c r="BK411"/>
  <c r="J360"/>
  <c r="J327"/>
  <c r="BK286"/>
  <c r="BK230"/>
  <c r="J150"/>
  <c r="J765"/>
  <c r="BK642"/>
  <c r="J479"/>
  <c r="J400"/>
  <c r="BK339"/>
  <c r="BK215"/>
  <c r="J782"/>
  <c r="BK762"/>
  <c r="J601"/>
  <c r="BK538"/>
  <c r="J420"/>
  <c r="J324"/>
  <c r="BK291"/>
  <c r="BK218"/>
  <c r="BK841"/>
  <c r="J797"/>
  <c r="BK695"/>
  <c r="J578"/>
  <c r="BK448"/>
  <c r="J382"/>
  <c r="J319"/>
  <c r="J305"/>
  <c r="BK245"/>
  <c r="J146"/>
  <c r="BK927"/>
  <c r="J877"/>
  <c r="BK858"/>
  <c r="J831"/>
  <c r="J784"/>
  <c r="J583"/>
  <c r="J528"/>
  <c r="J445"/>
  <c r="J417"/>
  <c r="BK351"/>
  <c r="J339"/>
  <c r="BK184"/>
  <c r="J149"/>
  <c r="J865"/>
  <c r="BK852"/>
  <c r="BK817"/>
  <c r="BK756"/>
  <c r="J726"/>
  <c r="J710"/>
  <c r="BK567"/>
  <c r="BK497"/>
  <c r="J470"/>
  <c r="J422"/>
  <c r="J286"/>
  <c r="J279"/>
  <c r="J177"/>
  <c r="BK157"/>
  <c r="BK920"/>
  <c r="BK716"/>
  <c r="J593"/>
  <c r="J497"/>
  <c r="BK422"/>
  <c r="J335"/>
  <c r="BK146"/>
  <c r="BK913"/>
  <c r="BK807"/>
  <c r="J629"/>
  <c r="J524"/>
  <c r="BK470"/>
  <c r="J404"/>
  <c r="BK349"/>
  <c r="J184"/>
  <c r="BK919"/>
  <c r="BK875"/>
  <c r="J858"/>
  <c r="J835"/>
  <c r="J804"/>
  <c r="J779"/>
  <c r="J720"/>
  <c r="BK640"/>
  <c r="J634"/>
  <c r="J556"/>
  <c r="BK511"/>
  <c r="BK475"/>
  <c r="J430"/>
  <c r="J363"/>
  <c r="BK326"/>
  <c r="J182"/>
  <c r="BK139"/>
  <c r="BK844"/>
  <c r="J788"/>
  <c r="BK677"/>
  <c r="BK591"/>
  <c r="J385"/>
  <c r="BK206"/>
  <c r="BK861"/>
  <c r="BK769"/>
  <c r="J736"/>
  <c r="J716"/>
  <c r="J667"/>
  <c r="BK531"/>
  <c r="BK494"/>
  <c r="BK367"/>
  <c r="BK227"/>
  <c i="3" r="J148"/>
  <c r="BK145"/>
  <c r="BK140"/>
  <c r="BK148"/>
  <c r="J137"/>
  <c r="BK136"/>
  <c i="4" r="J126"/>
  <c r="BK162"/>
  <c r="J144"/>
  <c r="BK139"/>
  <c r="BK131"/>
  <c r="BK140"/>
  <c r="BK125"/>
  <c i="5" r="BK175"/>
  <c r="J162"/>
  <c r="J133"/>
  <c r="BK141"/>
  <c r="BK171"/>
  <c i="7" r="BK129"/>
  <c i="2" r="J760"/>
  <c r="J673"/>
  <c r="BK597"/>
  <c r="BK369"/>
  <c r="J329"/>
  <c r="J771"/>
  <c r="BK724"/>
  <c r="BK576"/>
  <c r="J450"/>
  <c r="BK687"/>
  <c r="J616"/>
  <c r="J518"/>
  <c r="J492"/>
  <c r="BK441"/>
  <c r="J256"/>
  <c r="BK848"/>
  <c r="BK782"/>
  <c r="J722"/>
  <c r="BK231"/>
  <c r="J712"/>
  <c r="BK479"/>
  <c r="J341"/>
  <c r="BK201"/>
  <c r="BK746"/>
  <c r="J451"/>
  <c r="BK279"/>
  <c r="BK693"/>
  <c r="BK554"/>
  <c r="BK371"/>
  <c r="J296"/>
  <c r="BK871"/>
  <c r="J785"/>
  <c r="BK593"/>
  <c r="J351"/>
  <c r="BK177"/>
  <c r="J904"/>
  <c r="J821"/>
  <c r="J545"/>
  <c r="BK380"/>
  <c r="J171"/>
  <c r="J850"/>
  <c r="BK720"/>
  <c r="BK528"/>
  <c r="J337"/>
  <c r="J235"/>
  <c r="J913"/>
  <c r="BK673"/>
  <c r="BK284"/>
  <c r="BK869"/>
  <c r="J603"/>
  <c r="J406"/>
  <c r="BK939"/>
  <c r="J861"/>
  <c r="BK827"/>
  <c r="J718"/>
  <c r="BK583"/>
  <c r="BK467"/>
  <c r="BK393"/>
  <c r="J215"/>
  <c r="J848"/>
  <c r="BK619"/>
  <c r="J391"/>
  <c r="BK909"/>
  <c r="BK791"/>
  <c r="J702"/>
  <c r="BK506"/>
  <c i="3" r="BK149"/>
  <c r="BK142"/>
  <c r="J129"/>
  <c r="J145"/>
  <c r="J122"/>
  <c i="4" r="J157"/>
  <c r="BK129"/>
  <c r="BK152"/>
  <c r="J146"/>
  <c i="5" r="J144"/>
  <c r="J129"/>
  <c r="J153"/>
  <c r="BK184"/>
  <c i="6" r="J121"/>
  <c r="J122"/>
  <c i="7" r="J126"/>
  <c i="8" r="BK132"/>
  <c r="BK142"/>
  <c i="2" l="1" r="BK276"/>
  <c r="J276"/>
  <c r="J101"/>
  <c r="P405"/>
  <c r="P480"/>
  <c r="T480"/>
  <c r="BK628"/>
  <c r="J628"/>
  <c r="J111"/>
  <c r="R840"/>
  <c r="R880"/>
  <c i="3" r="R151"/>
  <c i="4" r="R137"/>
  <c r="T163"/>
  <c i="5" r="R155"/>
  <c r="T161"/>
  <c i="2" r="P142"/>
  <c r="P276"/>
  <c r="R405"/>
  <c r="BK480"/>
  <c r="J480"/>
  <c r="J108"/>
  <c r="T493"/>
  <c r="BK602"/>
  <c r="J602"/>
  <c r="J110"/>
  <c r="T602"/>
  <c r="BK840"/>
  <c r="J840"/>
  <c r="J113"/>
  <c r="BK862"/>
  <c r="J862"/>
  <c r="J114"/>
  <c r="R918"/>
  <c i="3" r="BK121"/>
  <c r="J121"/>
  <c r="J98"/>
  <c i="4" r="T137"/>
  <c r="R158"/>
  <c i="5" r="BK170"/>
  <c r="J170"/>
  <c r="J104"/>
  <c i="6" r="R118"/>
  <c r="R117"/>
  <c i="5" r="BK128"/>
  <c i="3" r="BK151"/>
  <c r="J151"/>
  <c r="J99"/>
  <c i="4" r="R121"/>
  <c r="R120"/>
  <c r="BK163"/>
  <c r="J163"/>
  <c r="J100"/>
  <c i="5" r="P161"/>
  <c i="2" r="BK142"/>
  <c r="J142"/>
  <c r="J99"/>
  <c r="T276"/>
  <c r="T348"/>
  <c r="T362"/>
  <c r="BK493"/>
  <c r="J493"/>
  <c r="J109"/>
  <c r="R721"/>
  <c r="T840"/>
  <c r="P880"/>
  <c i="3" r="P151"/>
  <c i="4" r="BK137"/>
  <c r="J137"/>
  <c r="J98"/>
  <c r="BK158"/>
  <c r="J158"/>
  <c r="J99"/>
  <c r="R163"/>
  <c i="5" r="T128"/>
  <c r="BK161"/>
  <c r="J161"/>
  <c r="J103"/>
  <c r="T170"/>
  <c i="6" r="P118"/>
  <c r="P117"/>
  <c i="1" r="AU99"/>
  <c i="2" r="T153"/>
  <c r="T137"/>
  <c r="R362"/>
  <c r="T476"/>
  <c r="P721"/>
  <c r="R862"/>
  <c i="5" r="T155"/>
  <c r="R170"/>
  <c i="6" r="T118"/>
  <c r="T117"/>
  <c i="2" r="BK153"/>
  <c r="J153"/>
  <c r="J100"/>
  <c r="R348"/>
  <c r="BK721"/>
  <c r="J721"/>
  <c r="J112"/>
  <c r="T918"/>
  <c i="4" r="P121"/>
  <c r="T158"/>
  <c i="5" r="T181"/>
  <c r="T180"/>
  <c i="7" r="R120"/>
  <c r="R119"/>
  <c r="R118"/>
  <c i="8" r="T130"/>
  <c r="T123"/>
  <c r="T122"/>
  <c i="2" r="R276"/>
  <c r="R493"/>
  <c r="R602"/>
  <c r="BK880"/>
  <c r="J880"/>
  <c r="J115"/>
  <c i="3" r="P121"/>
  <c r="P120"/>
  <c r="P119"/>
  <c i="1" r="AU96"/>
  <c i="4" r="P137"/>
  <c i="5" r="P155"/>
  <c r="P170"/>
  <c i="6" r="BK118"/>
  <c r="J118"/>
  <c r="J97"/>
  <c i="8" r="BK130"/>
  <c r="J130"/>
  <c r="J99"/>
  <c r="R135"/>
  <c i="2" r="R142"/>
  <c r="BK405"/>
  <c r="J405"/>
  <c r="J106"/>
  <c r="R476"/>
  <c r="P628"/>
  <c r="P862"/>
  <c i="4" r="BK121"/>
  <c r="J121"/>
  <c r="J97"/>
  <c i="5" r="R181"/>
  <c r="R180"/>
  <c i="7" r="BK120"/>
  <c r="BK119"/>
  <c r="J119"/>
  <c r="J97"/>
  <c i="8" r="BK135"/>
  <c r="J135"/>
  <c r="J100"/>
  <c i="2" r="T405"/>
  <c r="T628"/>
  <c r="P918"/>
  <c i="3" r="T121"/>
  <c r="T120"/>
  <c i="5" r="P181"/>
  <c r="P180"/>
  <c i="8" r="T135"/>
  <c i="2" r="T142"/>
  <c r="BK362"/>
  <c r="J362"/>
  <c r="J105"/>
  <c r="BK476"/>
  <c r="J476"/>
  <c r="J107"/>
  <c r="R628"/>
  <c r="T880"/>
  <c i="5" r="BK155"/>
  <c r="J155"/>
  <c r="J101"/>
  <c i="7" r="P120"/>
  <c r="P119"/>
  <c r="P118"/>
  <c i="1" r="AU100"/>
  <c i="8" r="P135"/>
  <c i="2" r="R153"/>
  <c r="R137"/>
  <c r="P348"/>
  <c r="P493"/>
  <c r="P602"/>
  <c r="P840"/>
  <c r="BK918"/>
  <c r="J918"/>
  <c r="J116"/>
  <c i="3" r="T151"/>
  <c i="4" r="T121"/>
  <c r="T120"/>
  <c r="P163"/>
  <c i="5" r="R128"/>
  <c r="R127"/>
  <c r="R126"/>
  <c r="R161"/>
  <c i="8" r="R130"/>
  <c r="R123"/>
  <c r="R122"/>
  <c r="P139"/>
  <c r="R139"/>
  <c i="2" r="P153"/>
  <c r="BK348"/>
  <c r="J348"/>
  <c r="J102"/>
  <c r="P362"/>
  <c r="P476"/>
  <c r="R480"/>
  <c r="T721"/>
  <c r="T862"/>
  <c i="3" r="R121"/>
  <c r="R120"/>
  <c r="R119"/>
  <c i="4" r="P158"/>
  <c i="5" r="P128"/>
  <c r="P127"/>
  <c r="P126"/>
  <c i="1" r="AU98"/>
  <c i="5" r="BK181"/>
  <c r="BK180"/>
  <c r="J180"/>
  <c r="J105"/>
  <c i="7" r="T120"/>
  <c r="T119"/>
  <c r="T118"/>
  <c i="8" r="P130"/>
  <c r="P123"/>
  <c r="P122"/>
  <c i="1" r="AU101"/>
  <c i="8" r="BK139"/>
  <c r="J139"/>
  <c r="J101"/>
  <c r="T139"/>
  <c i="5" r="BK150"/>
  <c r="J150"/>
  <c r="J99"/>
  <c i="2" r="BK138"/>
  <c r="J138"/>
  <c r="J98"/>
  <c r="BK359"/>
  <c r="J359"/>
  <c r="J103"/>
  <c i="5" r="BK152"/>
  <c r="J152"/>
  <c r="J100"/>
  <c r="BK158"/>
  <c r="J158"/>
  <c r="J102"/>
  <c i="8" r="BK123"/>
  <c r="BK122"/>
  <c r="J122"/>
  <c r="J96"/>
  <c r="BK128"/>
  <c r="J128"/>
  <c r="J98"/>
  <c r="BK143"/>
  <c r="J143"/>
  <c r="J102"/>
  <c i="7" r="J120"/>
  <c r="J98"/>
  <c i="8" r="J89"/>
  <c r="BE129"/>
  <c r="BE126"/>
  <c i="7" r="BK118"/>
  <c r="J118"/>
  <c r="J96"/>
  <c i="8" r="BE132"/>
  <c r="F119"/>
  <c r="BE138"/>
  <c r="BE131"/>
  <c r="BE125"/>
  <c r="BE144"/>
  <c r="BE127"/>
  <c r="BE136"/>
  <c r="BE137"/>
  <c r="BE124"/>
  <c r="BE140"/>
  <c r="BE141"/>
  <c r="BE142"/>
  <c r="E85"/>
  <c i="7" r="J112"/>
  <c r="BE121"/>
  <c r="F115"/>
  <c r="J91"/>
  <c r="F91"/>
  <c r="BE123"/>
  <c r="BE122"/>
  <c r="BE124"/>
  <c r="BE126"/>
  <c r="BE127"/>
  <c r="BE129"/>
  <c i="6" r="BK117"/>
  <c r="J117"/>
  <c r="J96"/>
  <c i="7" r="BE128"/>
  <c r="E85"/>
  <c r="BE125"/>
  <c r="BE130"/>
  <c r="BE131"/>
  <c i="6" r="F92"/>
  <c r="BE119"/>
  <c r="E85"/>
  <c r="F113"/>
  <c r="BE120"/>
  <c r="BE125"/>
  <c r="BE129"/>
  <c r="BE124"/>
  <c r="BE127"/>
  <c r="BE122"/>
  <c r="BE132"/>
  <c r="BE135"/>
  <c r="BE130"/>
  <c i="5" r="J128"/>
  <c r="J98"/>
  <c r="J181"/>
  <c r="J106"/>
  <c i="6" r="BE123"/>
  <c r="BE133"/>
  <c r="J111"/>
  <c r="BE128"/>
  <c r="BE121"/>
  <c r="BE126"/>
  <c r="BE131"/>
  <c r="BE134"/>
  <c i="5" r="BE173"/>
  <c r="E85"/>
  <c r="BE140"/>
  <c r="BE171"/>
  <c r="BE174"/>
  <c r="F92"/>
  <c r="J89"/>
  <c r="BE166"/>
  <c r="BE182"/>
  <c r="BE129"/>
  <c r="BE148"/>
  <c r="BE159"/>
  <c i="4" r="BK120"/>
  <c r="J120"/>
  <c r="J96"/>
  <c i="5" r="BE151"/>
  <c r="BE156"/>
  <c r="BE190"/>
  <c r="BE141"/>
  <c r="BE144"/>
  <c r="BE153"/>
  <c r="BE162"/>
  <c r="BE184"/>
  <c r="BE193"/>
  <c r="BE138"/>
  <c r="BE169"/>
  <c r="BE146"/>
  <c r="BE157"/>
  <c r="BE188"/>
  <c r="BE164"/>
  <c r="BE179"/>
  <c r="BE131"/>
  <c r="BE143"/>
  <c r="BE175"/>
  <c r="BE192"/>
  <c r="BE135"/>
  <c r="BE168"/>
  <c r="BE133"/>
  <c r="BE137"/>
  <c r="BE177"/>
  <c r="BE186"/>
  <c i="4" r="J116"/>
  <c r="BE131"/>
  <c r="BE133"/>
  <c r="BE138"/>
  <c r="BE142"/>
  <c r="BE147"/>
  <c r="BE149"/>
  <c i="3" r="BK120"/>
  <c r="J120"/>
  <c r="J97"/>
  <c i="4" r="E85"/>
  <c r="F91"/>
  <c r="F117"/>
  <c r="BE153"/>
  <c r="BE132"/>
  <c r="BE141"/>
  <c r="BE145"/>
  <c r="BE156"/>
  <c r="BE134"/>
  <c r="BE143"/>
  <c r="BE151"/>
  <c r="J89"/>
  <c r="BE126"/>
  <c r="BE139"/>
  <c r="BE160"/>
  <c r="BE124"/>
  <c r="BE146"/>
  <c r="BE154"/>
  <c r="BE155"/>
  <c r="BE166"/>
  <c r="BE144"/>
  <c r="BE148"/>
  <c r="BE157"/>
  <c r="BE165"/>
  <c r="BE122"/>
  <c r="BE135"/>
  <c r="BE136"/>
  <c r="BE150"/>
  <c r="BE125"/>
  <c r="BE127"/>
  <c r="BE129"/>
  <c r="BE140"/>
  <c r="BE128"/>
  <c r="BE152"/>
  <c r="BE161"/>
  <c r="BE159"/>
  <c r="BE164"/>
  <c r="BE123"/>
  <c r="BE130"/>
  <c r="BE162"/>
  <c i="3" r="BE128"/>
  <c r="BE122"/>
  <c r="BE126"/>
  <c r="J89"/>
  <c r="BE123"/>
  <c r="BE125"/>
  <c r="BE135"/>
  <c r="E109"/>
  <c r="BE129"/>
  <c r="BE136"/>
  <c r="F92"/>
  <c r="BE134"/>
  <c i="2" r="BK361"/>
  <c r="J361"/>
  <c r="J104"/>
  <c i="3" r="BE132"/>
  <c i="2" r="BK137"/>
  <c r="BK136"/>
  <c r="J136"/>
  <c r="J96"/>
  <c i="3" r="BE131"/>
  <c r="BE139"/>
  <c r="BE142"/>
  <c r="BE144"/>
  <c r="BE148"/>
  <c r="BE150"/>
  <c r="BE127"/>
  <c r="BE140"/>
  <c r="BE141"/>
  <c r="BE143"/>
  <c r="BE145"/>
  <c r="BE149"/>
  <c r="BE152"/>
  <c r="BE137"/>
  <c r="BE138"/>
  <c r="BE146"/>
  <c r="BE147"/>
  <c r="BE153"/>
  <c i="2" r="BE177"/>
  <c r="BE331"/>
  <c r="BE392"/>
  <c r="BE417"/>
  <c r="BE441"/>
  <c r="BE593"/>
  <c r="BE601"/>
  <c r="BE648"/>
  <c r="BE743"/>
  <c r="BE760"/>
  <c r="BE765"/>
  <c r="BE720"/>
  <c r="BE784"/>
  <c r="BE819"/>
  <c r="BE827"/>
  <c r="BE842"/>
  <c r="BE848"/>
  <c r="BE863"/>
  <c r="BE146"/>
  <c r="BE184"/>
  <c r="BE204"/>
  <c r="BE380"/>
  <c r="BE435"/>
  <c r="BE479"/>
  <c r="BE548"/>
  <c r="BE578"/>
  <c r="BE621"/>
  <c r="BE640"/>
  <c r="BE835"/>
  <c r="BE841"/>
  <c r="BE850"/>
  <c r="BE165"/>
  <c r="BE171"/>
  <c r="BE198"/>
  <c r="BE227"/>
  <c r="BE286"/>
  <c r="BE293"/>
  <c r="BE296"/>
  <c r="BE397"/>
  <c r="BE400"/>
  <c r="BE406"/>
  <c r="BE450"/>
  <c r="BE454"/>
  <c r="BE473"/>
  <c r="BE494"/>
  <c r="BE538"/>
  <c r="BE545"/>
  <c r="BE597"/>
  <c r="BE702"/>
  <c r="BE734"/>
  <c r="BE756"/>
  <c r="BE767"/>
  <c r="BE769"/>
  <c r="BE807"/>
  <c r="BE844"/>
  <c r="BE873"/>
  <c r="BE881"/>
  <c r="BE904"/>
  <c r="F92"/>
  <c r="BE160"/>
  <c r="BE245"/>
  <c r="BE252"/>
  <c r="BE274"/>
  <c r="BE389"/>
  <c r="BE390"/>
  <c r="BE425"/>
  <c r="BE475"/>
  <c r="BE504"/>
  <c r="BE511"/>
  <c r="BE556"/>
  <c r="BE574"/>
  <c r="BE616"/>
  <c r="BE638"/>
  <c r="BE677"/>
  <c r="BE823"/>
  <c r="BE829"/>
  <c r="BE875"/>
  <c r="BE909"/>
  <c r="BE920"/>
  <c r="BE923"/>
  <c r="BE939"/>
  <c r="BE163"/>
  <c r="BE235"/>
  <c r="BE291"/>
  <c r="BE305"/>
  <c r="BE391"/>
  <c r="BE448"/>
  <c r="BE457"/>
  <c r="BE477"/>
  <c r="BE560"/>
  <c r="BE605"/>
  <c r="BE700"/>
  <c r="BE916"/>
  <c r="BE341"/>
  <c r="BE360"/>
  <c r="BE365"/>
  <c r="BE534"/>
  <c r="BE572"/>
  <c r="BE603"/>
  <c r="BE619"/>
  <c r="BE629"/>
  <c r="BE644"/>
  <c r="BE663"/>
  <c r="BE695"/>
  <c r="BE788"/>
  <c r="BE808"/>
  <c r="BE809"/>
  <c r="BE821"/>
  <c r="BE837"/>
  <c r="BE877"/>
  <c r="BE879"/>
  <c r="BE906"/>
  <c r="BE150"/>
  <c r="BE192"/>
  <c r="BE206"/>
  <c r="BE254"/>
  <c r="BE262"/>
  <c r="BE288"/>
  <c r="BE307"/>
  <c r="BE324"/>
  <c r="BE327"/>
  <c r="BE329"/>
  <c r="BE353"/>
  <c r="BE369"/>
  <c r="BE382"/>
  <c r="BE470"/>
  <c r="BE483"/>
  <c r="BE490"/>
  <c r="BE502"/>
  <c r="BE516"/>
  <c r="BE518"/>
  <c r="BE531"/>
  <c r="BE554"/>
  <c r="BE565"/>
  <c r="BE614"/>
  <c r="BE683"/>
  <c r="BE689"/>
  <c r="BE722"/>
  <c r="BE746"/>
  <c r="BE804"/>
  <c r="BE811"/>
  <c r="BE825"/>
  <c r="BE839"/>
  <c r="BE852"/>
  <c r="BE854"/>
  <c r="BE856"/>
  <c r="BE861"/>
  <c r="BE871"/>
  <c r="BE898"/>
  <c r="BE913"/>
  <c r="BE919"/>
  <c r="BE925"/>
  <c r="BE927"/>
  <c r="J130"/>
  <c r="BE168"/>
  <c r="BE212"/>
  <c r="BE230"/>
  <c r="BE326"/>
  <c r="BE339"/>
  <c r="BE344"/>
  <c r="BE349"/>
  <c r="BE408"/>
  <c r="BE428"/>
  <c r="BE521"/>
  <c r="BE567"/>
  <c r="BE675"/>
  <c r="BE706"/>
  <c r="BE712"/>
  <c r="BE858"/>
  <c r="BE865"/>
  <c r="BE886"/>
  <c r="BE154"/>
  <c r="BE180"/>
  <c r="BE266"/>
  <c r="BE268"/>
  <c r="BE277"/>
  <c r="BE284"/>
  <c r="BE290"/>
  <c r="BE356"/>
  <c r="BE385"/>
  <c r="BE387"/>
  <c r="BE399"/>
  <c r="BE437"/>
  <c r="BE464"/>
  <c r="BE509"/>
  <c r="BE634"/>
  <c r="BE656"/>
  <c r="BE673"/>
  <c r="BE679"/>
  <c r="BE691"/>
  <c r="BE726"/>
  <c r="BE750"/>
  <c r="BE758"/>
  <c r="BE802"/>
  <c r="BE817"/>
  <c r="BE831"/>
  <c r="BE182"/>
  <c r="BE201"/>
  <c r="BE241"/>
  <c r="BE256"/>
  <c r="BE355"/>
  <c r="BE384"/>
  <c r="BE563"/>
  <c r="BE636"/>
  <c r="BE687"/>
  <c r="BE704"/>
  <c r="BE718"/>
  <c r="BE724"/>
  <c r="BE771"/>
  <c r="BE777"/>
  <c r="E126"/>
  <c r="BE186"/>
  <c r="BE224"/>
  <c r="BE248"/>
  <c r="BE351"/>
  <c r="BE393"/>
  <c r="BE404"/>
  <c r="BE420"/>
  <c r="BE481"/>
  <c r="BE591"/>
  <c r="BE671"/>
  <c r="BE685"/>
  <c r="BE716"/>
  <c r="BE729"/>
  <c r="BE740"/>
  <c r="BE753"/>
  <c r="BE779"/>
  <c r="BE782"/>
  <c r="BE791"/>
  <c r="BE833"/>
  <c r="BE869"/>
  <c r="BE143"/>
  <c r="BE157"/>
  <c r="BE210"/>
  <c r="BE221"/>
  <c r="BE279"/>
  <c r="BE309"/>
  <c r="BE319"/>
  <c r="BE337"/>
  <c r="BE363"/>
  <c r="BE439"/>
  <c r="BE443"/>
  <c r="BE467"/>
  <c r="BE524"/>
  <c r="BE732"/>
  <c r="BE736"/>
  <c r="BE748"/>
  <c r="BE773"/>
  <c r="BE799"/>
  <c r="BE139"/>
  <c r="BE149"/>
  <c r="BE367"/>
  <c r="BE371"/>
  <c r="BE540"/>
  <c r="BE595"/>
  <c r="BE627"/>
  <c r="BE642"/>
  <c r="BE710"/>
  <c r="BE714"/>
  <c r="BE738"/>
  <c r="BE775"/>
  <c r="BE813"/>
  <c r="BE218"/>
  <c r="BE231"/>
  <c r="BE335"/>
  <c r="BE350"/>
  <c r="BE402"/>
  <c r="BE411"/>
  <c r="BE422"/>
  <c r="BE430"/>
  <c r="BE451"/>
  <c r="BE492"/>
  <c r="BE513"/>
  <c r="BE528"/>
  <c r="BE583"/>
  <c r="BE607"/>
  <c r="BE652"/>
  <c r="BE658"/>
  <c r="BE669"/>
  <c r="BE762"/>
  <c r="BE785"/>
  <c r="BE795"/>
  <c r="BE801"/>
  <c r="BE215"/>
  <c r="BE298"/>
  <c r="BE302"/>
  <c r="BE357"/>
  <c r="BE414"/>
  <c r="BE445"/>
  <c r="BE461"/>
  <c r="BE497"/>
  <c r="BE506"/>
  <c r="BE551"/>
  <c r="BE576"/>
  <c r="BE609"/>
  <c r="BE646"/>
  <c r="BE667"/>
  <c r="BE693"/>
  <c r="BE781"/>
  <c r="BE797"/>
  <c r="BE806"/>
  <c r="F37"/>
  <c i="1" r="BD95"/>
  <c i="3" r="F34"/>
  <c i="1" r="BA96"/>
  <c i="5" r="J34"/>
  <c i="1" r="AW98"/>
  <c i="7" r="J34"/>
  <c i="1" r="AW100"/>
  <c i="2" r="F36"/>
  <c i="1" r="BC95"/>
  <c i="3" r="J34"/>
  <c i="1" r="AW96"/>
  <c i="5" r="F36"/>
  <c i="1" r="BC98"/>
  <c i="4" r="J34"/>
  <c i="1" r="AW97"/>
  <c i="5" r="F35"/>
  <c i="1" r="BB98"/>
  <c i="2" r="F34"/>
  <c i="1" r="BA95"/>
  <c i="3" r="F35"/>
  <c i="1" r="BB96"/>
  <c i="6" r="F35"/>
  <c i="1" r="BB99"/>
  <c i="8" r="F37"/>
  <c i="1" r="BD101"/>
  <c i="2" r="F35"/>
  <c i="1" r="BB95"/>
  <c i="3" r="F36"/>
  <c i="1" r="BC96"/>
  <c i="7" r="F34"/>
  <c i="1" r="BA100"/>
  <c i="8" r="J34"/>
  <c i="1" r="AW101"/>
  <c i="3" r="F37"/>
  <c i="1" r="BD96"/>
  <c i="6" r="F34"/>
  <c i="1" r="BA99"/>
  <c i="7" r="F36"/>
  <c i="1" r="BC100"/>
  <c i="4" r="F36"/>
  <c i="1" r="BC97"/>
  <c i="5" r="F37"/>
  <c i="1" r="BD98"/>
  <c i="5" r="F34"/>
  <c i="1" r="BA98"/>
  <c i="7" r="F37"/>
  <c i="1" r="BD100"/>
  <c i="8" r="F35"/>
  <c i="1" r="BB101"/>
  <c i="4" r="F34"/>
  <c i="1" r="BA97"/>
  <c i="6" r="F37"/>
  <c i="1" r="BD99"/>
  <c i="8" r="F36"/>
  <c i="1" r="BC101"/>
  <c i="4" r="F37"/>
  <c i="1" r="BD97"/>
  <c i="6" r="F36"/>
  <c i="1" r="BC99"/>
  <c i="7" r="F35"/>
  <c i="1" r="BB100"/>
  <c i="2" r="J34"/>
  <c i="1" r="AW95"/>
  <c i="4" r="F35"/>
  <c i="1" r="BB97"/>
  <c i="6" r="J34"/>
  <c i="1" r="AW99"/>
  <c i="8" r="F34"/>
  <c i="1" r="BA101"/>
  <c i="3" l="1" r="T119"/>
  <c i="4" r="P120"/>
  <c i="1" r="AU97"/>
  <c i="5" r="BK127"/>
  <c r="BK126"/>
  <c r="J126"/>
  <c r="J96"/>
  <c i="2" r="R361"/>
  <c r="R136"/>
  <c r="T361"/>
  <c r="T136"/>
  <c r="P137"/>
  <c r="P136"/>
  <c i="1" r="AU95"/>
  <c i="2" r="P361"/>
  <c i="5" r="T127"/>
  <c r="T126"/>
  <c i="8" r="J123"/>
  <c r="J97"/>
  <c i="3" r="BK119"/>
  <c r="J119"/>
  <c r="J96"/>
  <c i="2" r="J137"/>
  <c r="J97"/>
  <c i="8" r="J30"/>
  <c i="1" r="AG101"/>
  <c i="2" r="J30"/>
  <c i="1" r="AG95"/>
  <c i="4" r="J33"/>
  <c i="1" r="AV97"/>
  <c r="AT97"/>
  <c i="7" r="F33"/>
  <c i="1" r="AZ100"/>
  <c i="2" r="J33"/>
  <c i="1" r="AV95"/>
  <c r="AT95"/>
  <c i="3" r="F33"/>
  <c i="1" r="AZ96"/>
  <c i="6" r="J33"/>
  <c i="1" r="AV99"/>
  <c r="AT99"/>
  <c i="7" r="J30"/>
  <c i="1" r="AG100"/>
  <c r="BD94"/>
  <c r="W33"/>
  <c i="3" r="J33"/>
  <c i="1" r="AV96"/>
  <c r="AT96"/>
  <c i="5" r="J33"/>
  <c i="1" r="AV98"/>
  <c r="AT98"/>
  <c i="2" r="F33"/>
  <c i="1" r="AZ95"/>
  <c i="4" r="F33"/>
  <c i="1" r="AZ97"/>
  <c i="6" r="J30"/>
  <c i="1" r="AG99"/>
  <c r="BC94"/>
  <c r="W32"/>
  <c r="BA94"/>
  <c r="AW94"/>
  <c r="AK30"/>
  <c i="4" r="J30"/>
  <c i="1" r="AG97"/>
  <c i="5" r="F33"/>
  <c i="1" r="AZ98"/>
  <c r="BB94"/>
  <c r="AX94"/>
  <c i="6" r="F33"/>
  <c i="1" r="AZ99"/>
  <c i="8" r="J33"/>
  <c i="1" r="AV101"/>
  <c r="AT101"/>
  <c r="AN101"/>
  <c i="7" r="J33"/>
  <c i="1" r="AV100"/>
  <c r="AT100"/>
  <c i="8" r="F33"/>
  <c i="1" r="AZ101"/>
  <c i="5" l="1" r="J127"/>
  <c r="J97"/>
  <c i="1" r="AN100"/>
  <c i="8" r="J39"/>
  <c i="1" r="AN99"/>
  <c i="7" r="J39"/>
  <c i="6" r="J39"/>
  <c i="1" r="AN97"/>
  <c i="4" r="J39"/>
  <c i="1" r="AN95"/>
  <c i="2" r="J39"/>
  <c i="1" r="AU94"/>
  <c i="5" r="J30"/>
  <c i="1" r="AG98"/>
  <c i="3" r="J30"/>
  <c i="1" r="AG96"/>
  <c r="AZ94"/>
  <c r="W29"/>
  <c r="W30"/>
  <c r="W31"/>
  <c r="AY94"/>
  <c i="5" l="1" r="J39"/>
  <c i="3" r="J39"/>
  <c i="1" r="AN96"/>
  <c r="AN98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<sst xmlns="http://schemas.openxmlformats.org/spreadsheetml/2006/main">
  <si>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</si>
  <si>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</si>
  <si>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</si>
  <si>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</si>
  <si>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</si>
  <si>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{b7c7f72b-2a80-4488-b02c-77cd89b85ae6}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</si>
  <si>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</si>
  <si>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</si>
  <si>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</si>
  <si>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</si>
  <si>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</si>
  <si>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</si>
  <si>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</si>
  <si>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</si>
  <si>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</si>
  <si>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</si>
  <si>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</si>
  <si>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VOŠ a SŠ zdravotnická ÚO_rekonstrukce střešního pláště</t>
  </si>
  <si>
    <t>KSO:</t>
  </si>
  <si>
    <t>CC-CZ:</t>
  </si>
  <si>
    <t>Místo:</t>
  </si>
  <si>
    <t xml:space="preserve"> </t>
  </si>
  <si>
    <t>Datum:</t>
  </si>
  <si>
    <t>13. 1. 2025</t>
  </si>
  <si>
    <t>Zadavatel:</t>
  </si>
  <si>
    <t>IČ:</t>
  </si>
  <si>
    <t>70892822</t>
  </si>
  <si>
    <t>Pardubický kraj</t>
  </si>
  <si>
    <t>DIČ:</t>
  </si>
  <si>
    <t>CZ70892822</t>
  </si>
  <si>
    <t>Uchazeč:</t>
  </si>
  <si>
    <t>Vyplň údaj</t>
  </si>
  <si>
    <t>Projektant:</t>
  </si>
  <si>
    <t>27544524</t>
  </si>
  <si>
    <t>Projekční kancelář Žižkov s. r. o.</t>
  </si>
  <si>
    <t>CZ27544524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</si>
  <si>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</si>
  <si>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</si>
  <si>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</si>
  <si>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</si>
  <si>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</si>
  <si>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</si>
  <si>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</si>
  <si>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</si>
  <si>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</si>
  <si>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</si>
  <si>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</si>
  <si>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</si>
  <si>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</si>
  <si>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</si>
  <si>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</si>
  <si>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</si>
  <si>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</si>
  <si>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</si>
  <si>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</si>
  <si>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</si>
  <si>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</si>
  <si>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</si>
  <si>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</si>
  <si>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</si>
  <si>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</si>
  <si>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</si>
  <si>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</si>
  <si>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</si>
  <si>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</si>
  <si>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</si>
  <si>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</si>
  <si>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</si>
  <si>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</si>
  <si>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</si>
  <si>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</si>
  <si>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</si>
  <si>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</si>
  <si>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</si>
  <si>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</si>
  <si>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</si>
  <si>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</si>
  <si>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</si>
  <si>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</si>
  <si>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</si>
  <si>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</si>
  <si>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</si>
  <si>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</si>
  <si>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</si>
  <si>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</si>
  <si>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Stavební část</t>
  </si>
  <si>
    <t>STA</t>
  </si>
  <si>
    <t>1</t>
  </si>
  <si>
    <t>{9731e373-1101-4e7a-99ca-f8e671bc9107}</t>
  </si>
  <si>
    <t>2</t>
  </si>
  <si>
    <t>D.1.4.1</t>
  </si>
  <si>
    <t>Elektroinstalace</t>
  </si>
  <si>
    <t>{0338f7d4-b49c-48db-bbf1-c92c80bbe4d6}</t>
  </si>
  <si>
    <t>D.1.4.2</t>
  </si>
  <si>
    <t>Hromosvod</t>
  </si>
  <si>
    <t>{eda5a24d-63c6-4a37-8ee4-f40c561e9d38}</t>
  </si>
  <si>
    <t>D.1.4.3</t>
  </si>
  <si>
    <t>Zdravotně technické instalace</t>
  </si>
  <si>
    <t>{d4fb23ee-bcef-44d2-8c43-1978090606ec}</t>
  </si>
  <si>
    <t>D.1.4.4</t>
  </si>
  <si>
    <t>Vzduchotechnika</t>
  </si>
  <si>
    <t>{1a66dd9d-c2ee-4122-bd05-6fb17b3874a0}</t>
  </si>
  <si>
    <t>D.1.4.5</t>
  </si>
  <si>
    <t>Záchytný systém</t>
  </si>
  <si>
    <t>{78d97a72-3cac-4b7d-87cd-67622e2f70d7}</t>
  </si>
  <si>
    <t>20</t>
  </si>
  <si>
    <t>Vedlejší rozpočtové náklady</t>
  </si>
  <si>
    <t>{f60905ae-b222-4ea0-a095-a09bba565fb3}</t>
  </si>
  <si>
    <t>azcdem</t>
  </si>
  <si>
    <t>demontáž azbestocementové krytiny</t>
  </si>
  <si>
    <t>745,21</t>
  </si>
  <si>
    <t>3</t>
  </si>
  <si>
    <t>betdem</t>
  </si>
  <si>
    <t>demontáž betonové krytiny (bobrovky)</t>
  </si>
  <si>
    <t>133,777</t>
  </si>
  <si>
    <t>KRYCÍ LIST SOUPISU PRACÍ</t>
  </si>
  <si>
    <t>bedneni</t>
  </si>
  <si>
    <t>bednění námětků</t>
  </si>
  <si>
    <t>137,196</t>
  </si>
  <si>
    <t>lešení</t>
  </si>
  <si>
    <t>kompletní výměra</t>
  </si>
  <si>
    <t>1768,8</t>
  </si>
  <si>
    <t>str1</t>
  </si>
  <si>
    <t>plocha stropu</t>
  </si>
  <si>
    <t>17,64</t>
  </si>
  <si>
    <t>str2</t>
  </si>
  <si>
    <t>87,794</t>
  </si>
  <si>
    <t>Objekt:</t>
  </si>
  <si>
    <t>str3</t>
  </si>
  <si>
    <t>44,012</t>
  </si>
  <si>
    <t>D.1.1 - Stavební část</t>
  </si>
  <si>
    <t>str4</t>
  </si>
  <si>
    <t>plocha stropu - vrchní líc klenby</t>
  </si>
  <si>
    <t>191,204</t>
  </si>
  <si>
    <t>str5</t>
  </si>
  <si>
    <t>28,791</t>
  </si>
  <si>
    <t>str6</t>
  </si>
  <si>
    <t>51,306</t>
  </si>
  <si>
    <t>sch1</t>
  </si>
  <si>
    <t>plocha podhledu - šikmá</t>
  </si>
  <si>
    <t>27,665</t>
  </si>
  <si>
    <t>sch2</t>
  </si>
  <si>
    <t>plocha podhledu šikmá</t>
  </si>
  <si>
    <t>55,356</t>
  </si>
  <si>
    <t>str7</t>
  </si>
  <si>
    <t>32,653</t>
  </si>
  <si>
    <t>sch3</t>
  </si>
  <si>
    <t>plocha střechy - plochá</t>
  </si>
  <si>
    <t>56,942</t>
  </si>
  <si>
    <t>sch4</t>
  </si>
  <si>
    <t>plocha podhledu omítaného</t>
  </si>
  <si>
    <t>10,599</t>
  </si>
  <si>
    <t>so1</t>
  </si>
  <si>
    <t>plocha stěny vnitřní</t>
  </si>
  <si>
    <t>60,482</t>
  </si>
  <si>
    <t>so2</t>
  </si>
  <si>
    <t>29,007</t>
  </si>
  <si>
    <t>so3</t>
  </si>
  <si>
    <t>plocha fasád zateplovaných</t>
  </si>
  <si>
    <t>76,742</t>
  </si>
  <si>
    <t>římsy</t>
  </si>
  <si>
    <t>délka reprofilovaných říms - hlavní</t>
  </si>
  <si>
    <t>107,43</t>
  </si>
  <si>
    <t>bobrovky</t>
  </si>
  <si>
    <t>plocha střechy - bobrovky</t>
  </si>
  <si>
    <t>977,534</t>
  </si>
  <si>
    <t>římsy1</t>
  </si>
  <si>
    <t>kordonová římsa zvýšené části</t>
  </si>
  <si>
    <t>32,703</t>
  </si>
  <si>
    <t>nároží</t>
  </si>
  <si>
    <t>délka nároží</t>
  </si>
  <si>
    <t>68,073</t>
  </si>
  <si>
    <t>ing. Vladimír Ent</t>
  </si>
  <si>
    <t>úžlabí</t>
  </si>
  <si>
    <t>délka úžlabí</t>
  </si>
  <si>
    <t>41,746</t>
  </si>
  <si>
    <t>okap</t>
  </si>
  <si>
    <t>délka okapová hrana - bobrovka</t>
  </si>
  <si>
    <t>128,438</t>
  </si>
  <si>
    <t>hřeben</t>
  </si>
  <si>
    <t>délka hřebenů</t>
  </si>
  <si>
    <t>56,312</t>
  </si>
  <si>
    <t>sch5</t>
  </si>
  <si>
    <t>plocha střechy šikmá</t>
  </si>
  <si>
    <t>97,584</t>
  </si>
  <si>
    <t>sch6</t>
  </si>
  <si>
    <t>52,499</t>
  </si>
  <si>
    <t>komín</t>
  </si>
  <si>
    <t>lícová plocha nadstřešní části hlavního komína</t>
  </si>
  <si>
    <t>11,576</t>
  </si>
  <si>
    <t>stříška</t>
  </si>
  <si>
    <t>Lešení - záchytná stříška</t>
  </si>
  <si>
    <t>14,8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</si>
  <si>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</si>
  <si>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</si>
  <si>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</si>
  <si>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</si>
  <si>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</si>
  <si>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</si>
  <si>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</si>
  <si>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</si>
  <si>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</si>
  <si>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</si>
  <si>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</si>
  <si>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</si>
  <si>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</si>
  <si>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</si>
  <si>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</si>
  <si>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715 - Izolace proti chemickým vlivům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</si>
  <si>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</si>
  <si>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</si>
  <si>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</si>
  <si>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</si>
  <si>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</si>
  <si>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</si>
  <si>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</si>
  <si>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</si>
  <si>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</si>
  <si>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</si>
  <si>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</si>
  <si>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</si>
  <si>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</si>
  <si>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</si>
  <si>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</si>
  <si>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</si>
  <si>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</si>
  <si>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</si>
  <si>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</si>
  <si>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</si>
  <si>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</si>
  <si>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</si>
  <si>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</si>
  <si>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</si>
  <si>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</si>
  <si>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</si>
  <si>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</si>
  <si>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311234051</t>
  </si>
  <si>
    <t>Zdivo jednovrstvé z cihel děrovaných nebroušených klasických spojených na pero a drážku na maltu M5, pevnost cihel do P10, tl. zdiva 300 mm</t>
  </si>
  <si>
    <t>m2</t>
  </si>
  <si>
    <t>CS ÚRS 2025 01</t>
  </si>
  <si>
    <t>4</t>
  </si>
  <si>
    <t>856296713</t>
  </si>
  <si>
    <t>VV</t>
  </si>
  <si>
    <t>atika wc dozdění</t>
  </si>
  <si>
    <t>(3,1+0,62+6,695+1,4)*0,505</t>
  </si>
  <si>
    <t>Vodorovné konstrukce</t>
  </si>
  <si>
    <t>417321414</t>
  </si>
  <si>
    <t>Ztužující pásy a věnce z betonu železového (bez výztuže) tř. C 20/25</t>
  </si>
  <si>
    <t>m3</t>
  </si>
  <si>
    <t>116525946</t>
  </si>
  <si>
    <t>atika wc</t>
  </si>
  <si>
    <t>(3,1+0,62+6,695+1,4)*0,41*0,3</t>
  </si>
  <si>
    <t>417351115</t>
  </si>
  <si>
    <t>Bednění bočnic ztužujících pásů a věnců včetně vzpěr zřízení</t>
  </si>
  <si>
    <t>1063713656</t>
  </si>
  <si>
    <t>(3,1+0,62+6,695+1,4)*(0,09+0,3*2)</t>
  </si>
  <si>
    <t>417351116</t>
  </si>
  <si>
    <t>Bednění bočnic ztužujících pásů a věnců včetně vzpěr odstranění</t>
  </si>
  <si>
    <t>767378662</t>
  </si>
  <si>
    <t>5</t>
  </si>
  <si>
    <t>417361821</t>
  </si>
  <si>
    <t>Výztuž ztužujících pásů a věnců z betonářské oceli 10 505 (R) nebo BSt 500</t>
  </si>
  <si>
    <t>t</t>
  </si>
  <si>
    <t>1154557343</t>
  </si>
  <si>
    <t>atika wc - 90 kg/m3</t>
  </si>
  <si>
    <t>(3,1+0,62+6,695+1,4)*0,41*0,3*90/1000*1,08</t>
  </si>
  <si>
    <t>6</t>
  </si>
  <si>
    <t>Úpravy povrchů, podlahy a osazování výplní</t>
  </si>
  <si>
    <t>611381006</t>
  </si>
  <si>
    <t>Omítka tenkovrstvá minerální vnitřních ploch bez penetrace zatíraná (škrábaná), zrnitost 1,0 mm vodorovných konstrukcí stropů rovných</t>
  </si>
  <si>
    <t>-1384461049</t>
  </si>
  <si>
    <t>omítaný podhled m317,320</t>
  </si>
  <si>
    <t>sch4*1,03</t>
  </si>
  <si>
    <t>7</t>
  </si>
  <si>
    <t>621142001</t>
  </si>
  <si>
    <t>Pletivo vnějších ploch v ploše nebo pruzích, na plném podkladu sklovláknité vtlačené do tmelu podhledů</t>
  </si>
  <si>
    <t>1125729007</t>
  </si>
  <si>
    <t>podhledy říms bez zateplení</t>
  </si>
  <si>
    <t>římsy*0,5</t>
  </si>
  <si>
    <t>8</t>
  </si>
  <si>
    <t>621221053</t>
  </si>
  <si>
    <t>Montáž kontaktního zateplení lepením a mechanickým kotvením z desek minerální vlny s podélnou orientací vláken nebo kombinovaných (dodávka ve specifikaci) na vnější podhledy, na podklad dřevěný nebo kovový, tloušťky desek přes 200 do 240 mm</t>
  </si>
  <si>
    <t>2090770936</t>
  </si>
  <si>
    <t>9</t>
  </si>
  <si>
    <t>M</t>
  </si>
  <si>
    <t>63152269</t>
  </si>
  <si>
    <t>deska tepelně izolační minerální kontaktních fasád podélné vlákno λ=0,034 tl 240mm</t>
  </si>
  <si>
    <t>-1013289923</t>
  </si>
  <si>
    <t>10,917*1,05 'Přepočtené koeficientem množství</t>
  </si>
  <si>
    <t>10</t>
  </si>
  <si>
    <t>621381012</t>
  </si>
  <si>
    <t>Omítka tenkovrstvá minerální vnějších ploch probarvená, bez penetrace zatíraná (škrábaná), zrnitost 1,5 mm podhledů</t>
  </si>
  <si>
    <t>1629149422</t>
  </si>
  <si>
    <t>podhled římsy</t>
  </si>
  <si>
    <t>římsy*0,5+římsy1*0,36</t>
  </si>
  <si>
    <t>11</t>
  </si>
  <si>
    <t>622142001</t>
  </si>
  <si>
    <t>Pletivo vnějších ploch v ploše nebo pruzích, na plném podkladu sklovláknité vtlačené do tmelu stěn</t>
  </si>
  <si>
    <t>1354184660</t>
  </si>
  <si>
    <t>(3,1+0,62+6,695+1,4)*0,505*2</t>
  </si>
  <si>
    <t>622151031</t>
  </si>
  <si>
    <t>Penetrační nátěr vnějších pastovitých tenkovrstvých omítek silikonový stěn</t>
  </si>
  <si>
    <t>1948998363</t>
  </si>
  <si>
    <t>zateplované plochy</t>
  </si>
  <si>
    <t xml:space="preserve">římsy*1,05*(0,36+0,5)   "hlavní římsa</t>
  </si>
  <si>
    <t xml:space="preserve">římsy1*1,05*(0,22*0,36)   "římsa zvýšené části</t>
  </si>
  <si>
    <t xml:space="preserve">so3*1,1   "stěny</t>
  </si>
  <si>
    <t>Součet</t>
  </si>
  <si>
    <t>13</t>
  </si>
  <si>
    <t>622211021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</si>
  <si>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</si>
  <si>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-1316560657</t>
  </si>
  <si>
    <t>kordonová římsa čelo</t>
  </si>
  <si>
    <t>římsy*1,05*0,36</t>
  </si>
  <si>
    <t>14</t>
  </si>
  <si>
    <t>28376040</t>
  </si>
  <si>
    <t>deska EPS grafitová fasádní λ=0,032 tl 120mm</t>
  </si>
  <si>
    <t>538658916</t>
  </si>
  <si>
    <t>40,609*1,05 'Přepočtené koeficientem množství</t>
  </si>
  <si>
    <t>15</t>
  </si>
  <si>
    <t>622211041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</si>
  <si>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160 do 200 mm</t>
  </si>
  <si>
    <t>1546312260</t>
  </si>
  <si>
    <t>so3*1,1</t>
  </si>
  <si>
    <t>16</t>
  </si>
  <si>
    <t>28376046</t>
  </si>
  <si>
    <t>deska EPS grafitová fasádní λ=0,032 tl 180mm</t>
  </si>
  <si>
    <t>1365574777</t>
  </si>
  <si>
    <t>84,416*1,05 'Přepočtené koeficientem množství</t>
  </si>
  <si>
    <t>17</t>
  </si>
  <si>
    <t>622212061</t>
  </si>
  <si>
    <t>Montáž kontaktního zateplení vnějšího ostění, nadpraží nebo parapetu lepením z polystyrenových desek (dodávka ve specifikaci) hloubky špalet přes 200 do 400 mm, tloušťky desek přes 40 do 80 mm</t>
  </si>
  <si>
    <t>m</t>
  </si>
  <si>
    <t>1115242797</t>
  </si>
  <si>
    <t>ostění parapety a nadpraží oken</t>
  </si>
  <si>
    <t xml:space="preserve">(0,5*2+0,5)+(0,5*2+1,0)  "vikýř</t>
  </si>
  <si>
    <t xml:space="preserve">40,7*1,05   "ostění a nadpraží oken </t>
  </si>
  <si>
    <t xml:space="preserve">(1,2*6+1,75*3+1,4*2+0,5+1,0)   "parapety</t>
  </si>
  <si>
    <t>18</t>
  </si>
  <si>
    <t>28376031</t>
  </si>
  <si>
    <t>deska EPS grafitová fasádní λ=0,032 tl 30mm</t>
  </si>
  <si>
    <t>586538366</t>
  </si>
  <si>
    <t>ostění a nadpraží oken</t>
  </si>
  <si>
    <t xml:space="preserve">(0,5*2+0,5)*0,3+(0,5*2+1,0)*0,3   "vikýř</t>
  </si>
  <si>
    <t xml:space="preserve">40,7*1,05*0,4   "ostění a nadpraží oken </t>
  </si>
  <si>
    <t>18,144*1,05 'Přepočtené koeficientem množství</t>
  </si>
  <si>
    <t>19</t>
  </si>
  <si>
    <t>28376030</t>
  </si>
  <si>
    <t>deska EPS grafitová fasádní λ=0,032 tl 20mm</t>
  </si>
  <si>
    <t>-412448009</t>
  </si>
  <si>
    <t xml:space="preserve">(1,2*6+1,75*3+1,4*2+0,5+1,0)*0,4   "parapety</t>
  </si>
  <si>
    <t>6,7*1,05 'Přepočtené koeficientem množství</t>
  </si>
  <si>
    <t>622221001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</si>
  <si>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do 40 mm</t>
  </si>
  <si>
    <t>-1666467913</t>
  </si>
  <si>
    <t>opláštění hlavního komína</t>
  </si>
  <si>
    <t>komín*1,03</t>
  </si>
  <si>
    <t>63142020</t>
  </si>
  <si>
    <t>deska tepelně izolační minerální kontaktních fasád podélné vlákno λ=0,035-0,036 tl 40mm</t>
  </si>
  <si>
    <t>1145148294</t>
  </si>
  <si>
    <t>11,923*1,05 'Přepočtené koeficientem množství</t>
  </si>
  <si>
    <t>22</t>
  </si>
  <si>
    <t>622251101</t>
  </si>
  <si>
    <t>Montáž kontaktního zateplení lepením a mechanickým kotvením Příplatek k cenám za zápustnou montáž kotev s použitím tepelněizolačních zátek na vnější stěny z polystyrenu</t>
  </si>
  <si>
    <t>367181398</t>
  </si>
  <si>
    <t>23</t>
  </si>
  <si>
    <t>622252002</t>
  </si>
  <si>
    <t>Montáž profilů kontaktního zateplení ostatních stěnových, dilatačních apod. lepených do tmelu</t>
  </si>
  <si>
    <t>-862984757</t>
  </si>
  <si>
    <t xml:space="preserve">378,63 *1,05  "dle CAD podkladu  </t>
  </si>
  <si>
    <t>24</t>
  </si>
  <si>
    <t>63127416</t>
  </si>
  <si>
    <t>profil rohový PVC s výztužnou tkaninou š 100/100mm</t>
  </si>
  <si>
    <t>723573074</t>
  </si>
  <si>
    <t xml:space="preserve">66,38*1,05   "dle CAD podkladu   </t>
  </si>
  <si>
    <t>69,699*1,05 'Přepočtené koeficientem množství</t>
  </si>
  <si>
    <t>25</t>
  </si>
  <si>
    <t>28342205</t>
  </si>
  <si>
    <t>profil napojovací okenní PVC s výztužnou tkaninou 6mm</t>
  </si>
  <si>
    <t>-2096302216</t>
  </si>
  <si>
    <t xml:space="preserve">40,7*1,05   "dle CAD podkladu  </t>
  </si>
  <si>
    <t>42,735*1,05 'Přepočtené koeficientem množství</t>
  </si>
  <si>
    <t>26</t>
  </si>
  <si>
    <t>59051512</t>
  </si>
  <si>
    <t>profil napojovací parapetní PVC s okapnicí a výztužnou tkaninou</t>
  </si>
  <si>
    <t>-701306659</t>
  </si>
  <si>
    <t xml:space="preserve">10,0*1,05   "dle CAD podkladu  </t>
  </si>
  <si>
    <t>10,5*1,05 'Přepočtené koeficientem množství</t>
  </si>
  <si>
    <t>27</t>
  </si>
  <si>
    <t>28341032</t>
  </si>
  <si>
    <t>profil ukončovací PVC s výztužnou tkaninou pro napojení oplechování střechy, říms</t>
  </si>
  <si>
    <t>407914005</t>
  </si>
  <si>
    <t xml:space="preserve">33,1*1,05   "dle CAD podkladu  </t>
  </si>
  <si>
    <t>34,755*1,05 'Přepočtené koeficientem množství</t>
  </si>
  <si>
    <t>28</t>
  </si>
  <si>
    <t>28341037</t>
  </si>
  <si>
    <t>profil přechodový PVC s okapnicí pod omítku a výztužnou tkaninou pro zpevnění okapové hrany</t>
  </si>
  <si>
    <t>1172383274</t>
  </si>
  <si>
    <t xml:space="preserve">228,45*1,05   "dle CAD podkladu  </t>
  </si>
  <si>
    <t>239,873*1,05 'Přepočtené koeficientem množství</t>
  </si>
  <si>
    <t>29</t>
  </si>
  <si>
    <t>622311121</t>
  </si>
  <si>
    <t>Omítka vápenná vnějších ploch nanášená ručně jednovrstvá, tloušťky do 15 mm hladká stěn</t>
  </si>
  <si>
    <t>1092995027</t>
  </si>
  <si>
    <t>30</t>
  </si>
  <si>
    <t>622311191</t>
  </si>
  <si>
    <t>Omítka vápenná vnějších ploch nanášená ručně Příplatek k cenám za každých dalších i započatých 5 mm tloušťky omítky přes 15 mm stěn</t>
  </si>
  <si>
    <t>-926327810</t>
  </si>
  <si>
    <t>31</t>
  </si>
  <si>
    <t>622325102</t>
  </si>
  <si>
    <t>Oprava vápenocementové omítky vnějších ploch stupně členitosti 1 hladké stěn, v rozsahu opravované plochy přes 10 do 30%</t>
  </si>
  <si>
    <t>749345496</t>
  </si>
  <si>
    <t xml:space="preserve">římsy*0,35+římsy1*0,22  "římsy</t>
  </si>
  <si>
    <t xml:space="preserve">so3   "fasády</t>
  </si>
  <si>
    <t>32</t>
  </si>
  <si>
    <t>622381012</t>
  </si>
  <si>
    <t>Omítka tenkovrstvá minerální vnějších ploch probarvená, bez penetrace zatíraná (škrábaná), zrnitost 1,5 mm stěn</t>
  </si>
  <si>
    <t>1997279114</t>
  </si>
  <si>
    <t xml:space="preserve">"zateplované fasády"   so3*1,03</t>
  </si>
  <si>
    <t xml:space="preserve">"komín hlavní"   komín</t>
  </si>
  <si>
    <t>33</t>
  </si>
  <si>
    <t>62263508R</t>
  </si>
  <si>
    <t>Oprava komínových krycích desek - mechanické očištění povrchu</t>
  </si>
  <si>
    <t>979686828</t>
  </si>
  <si>
    <t xml:space="preserve">0,9*1,05*1,2   "hlavní komín</t>
  </si>
  <si>
    <t xml:space="preserve">1,45*1,05*1,2   "malý komín</t>
  </si>
  <si>
    <t>34</t>
  </si>
  <si>
    <t>622635091</t>
  </si>
  <si>
    <t>Oprava spárování cihelného zdiva cementovou maltou včetně vysekání a vyčištění spár komínového nad střechou, v rozsahu opravované plochy přes 40 do 50 %</t>
  </si>
  <si>
    <t>1098332017</t>
  </si>
  <si>
    <t>přespárování malého komína</t>
  </si>
  <si>
    <t>((2,65+1,1)/2*1,45*2+2,65*0,45+1,1*0,45)*1,05</t>
  </si>
  <si>
    <t>35</t>
  </si>
  <si>
    <t>62263509R</t>
  </si>
  <si>
    <t>Oprava komínových krycích desek - sanace pomocí rychle tuhnoucí minerální maltové směsi</t>
  </si>
  <si>
    <t>1773459002</t>
  </si>
  <si>
    <t>36</t>
  </si>
  <si>
    <t>62263510R</t>
  </si>
  <si>
    <t>Oprava komínových krycích desek - zafixován povrchu minerální hydroizolační stěrkou</t>
  </si>
  <si>
    <t>-523457839</t>
  </si>
  <si>
    <t>37</t>
  </si>
  <si>
    <t>629991001R</t>
  </si>
  <si>
    <t>Zakrytí podélných ploch včetně pozdějšího odkrytí geotextilií volně položenou</t>
  </si>
  <si>
    <t>-1018467226</t>
  </si>
  <si>
    <t xml:space="preserve">22,0*5,0   "terasa</t>
  </si>
  <si>
    <t>38</t>
  </si>
  <si>
    <t>629991012</t>
  </si>
  <si>
    <t>Zakrytí vnějších ploch před znečištěním včetně pozdějšího odkrytí výplní otvorů a svislých ploch fólií přilepenou na začišťovací lištu</t>
  </si>
  <si>
    <t>-1477662118</t>
  </si>
  <si>
    <t>"okna zateplované části"</t>
  </si>
  <si>
    <t>0,65*(0,5+1,05)</t>
  </si>
  <si>
    <t>1,4*1,7*2+1,2*1,7*6</t>
  </si>
  <si>
    <t>1,75*0,85*3</t>
  </si>
  <si>
    <t>39</t>
  </si>
  <si>
    <t>629995101</t>
  </si>
  <si>
    <t>Očištění vnějších ploch tlakovou vodou omytím tlakovou vodou</t>
  </si>
  <si>
    <t>-129664282</t>
  </si>
  <si>
    <t>40</t>
  </si>
  <si>
    <t>629999022</t>
  </si>
  <si>
    <t>Příplatky k cenám úprav vnějších povrchů za zvýšenou pracnost při provádění omítek zaoblených ploch, poloměr zaoblení přes 100 mm</t>
  </si>
  <si>
    <t>-1377406404</t>
  </si>
  <si>
    <t xml:space="preserve">2,75*0,4*3   "okna vikýře vstup</t>
  </si>
  <si>
    <t>41</t>
  </si>
  <si>
    <t>629999042</t>
  </si>
  <si>
    <t>Příplatky k cenám úprav vnějších povrchů za ztížené pracovní podmínky práce v nadstřešní části objektu</t>
  </si>
  <si>
    <t>-25883475</t>
  </si>
  <si>
    <t xml:space="preserve">11,3   "vikýř</t>
  </si>
  <si>
    <t xml:space="preserve">(5,79*2+3,4)*1,1   "3NP</t>
  </si>
  <si>
    <t xml:space="preserve">2,5*2   "vikýř dvůr</t>
  </si>
  <si>
    <t xml:space="preserve">6,25*1,05   "slepý štít dvůr</t>
  </si>
  <si>
    <t>42</t>
  </si>
  <si>
    <t>632451103</t>
  </si>
  <si>
    <t>Potěr cementový samonivelační ze suchých směsí tloušťky přes 5 do 10 mm</t>
  </si>
  <si>
    <t>1934678779</t>
  </si>
  <si>
    <t xml:space="preserve">"plochá střecha"   sch3*1,03</t>
  </si>
  <si>
    <t>Ostatní konstrukce a práce, bourání</t>
  </si>
  <si>
    <t>43</t>
  </si>
  <si>
    <t>941111122</t>
  </si>
  <si>
    <t>Montáž lešení řadového trubkového lehkého pracovního s podlahami s provozním zatížením tř. 3 do 200 kg/m2 šířky tř. W09 od 0,9 do 1,2 m, výšky přes 10 do 25 m</t>
  </si>
  <si>
    <t>372969170</t>
  </si>
  <si>
    <t>44</t>
  </si>
  <si>
    <t>941111222</t>
  </si>
  <si>
    <t>Lešení řadové trubkové lehké pracovní s podlahami s provozním zatížením tř. 3 do 200 kg/m2 šířky tř. W09 od 0,9 do 1,2 m, výšky výšky přes 10 do 25 m příplatek k ceně za každý den použití - 180 dnů</t>
  </si>
  <si>
    <t>-1632512245</t>
  </si>
  <si>
    <t xml:space="preserve">12,0*11,0  "po celou dobu stavby</t>
  </si>
  <si>
    <t xml:space="preserve">lešení   "po dobu výměny krytiny</t>
  </si>
  <si>
    <t>1900,8*90 'Přepočtené koeficientem množství</t>
  </si>
  <si>
    <t>45</t>
  </si>
  <si>
    <t>941111822</t>
  </si>
  <si>
    <t>Demontáž lešení řadového trubkového lehkého pracovního s podlahami s provozním zatížením tř. 3 do 200 kg/m2 šířky tř. W09 od 0,9 do 1,2 m, výšky přes 10 do 25 m</t>
  </si>
  <si>
    <t>-392710421</t>
  </si>
  <si>
    <t>46</t>
  </si>
  <si>
    <t>944411111</t>
  </si>
  <si>
    <t>Síť záchytná umístěná max. 6 m pod chráněnou úrovní třída A montáž</t>
  </si>
  <si>
    <t>2101768327</t>
  </si>
  <si>
    <t xml:space="preserve">(147,7+2*0,6)*2,0   "obvod lešení</t>
  </si>
  <si>
    <t>47</t>
  </si>
  <si>
    <t>944411211</t>
  </si>
  <si>
    <t>Síť záchytná umístěná max. 6 m pod chráněnou úrovní třída A příplatek k ceně za každý den použití - 180 dnů</t>
  </si>
  <si>
    <t>545958039</t>
  </si>
  <si>
    <t>297,8*180 'Přepočtené koeficientem množství</t>
  </si>
  <si>
    <t>48</t>
  </si>
  <si>
    <t>944411811</t>
  </si>
  <si>
    <t>Síť záchytná umístěná max. 6 m pod chráněnou úrovní třída A demontáž</t>
  </si>
  <si>
    <t>1466535681</t>
  </si>
  <si>
    <t>49</t>
  </si>
  <si>
    <t>944511111</t>
  </si>
  <si>
    <t>Síť ochranná zavěšená na konstrukci lešení z textilie z umělých vláken montáž</t>
  </si>
  <si>
    <t>349489914</t>
  </si>
  <si>
    <t>50</t>
  </si>
  <si>
    <t>944511211</t>
  </si>
  <si>
    <t>Síť ochranná zavěšená na konstrukci lešení z textilie z umělých vláken příplatek k ceně za každý den použití - 180 dnů</t>
  </si>
  <si>
    <t>529587834</t>
  </si>
  <si>
    <t>1768,8*180 'Přepočtené koeficientem množství</t>
  </si>
  <si>
    <t>51</t>
  </si>
  <si>
    <t>944511811</t>
  </si>
  <si>
    <t>Síť ochranná zavěšená na konstrukci lešení z textilie z umělých vláken demontáž</t>
  </si>
  <si>
    <t>-1239450164</t>
  </si>
  <si>
    <t>52</t>
  </si>
  <si>
    <t>944711114</t>
  </si>
  <si>
    <t>Stříška záchytná zřizovaná současně s lehkým nebo těžkým lešením šířky přes 2,5 m montáž</t>
  </si>
  <si>
    <t>1233727649</t>
  </si>
  <si>
    <t xml:space="preserve">"hlavní vstup"   3,5</t>
  </si>
  <si>
    <t xml:space="preserve">"vstup do šaten"   10,4+0,9</t>
  </si>
  <si>
    <t>53</t>
  </si>
  <si>
    <t>944711214</t>
  </si>
  <si>
    <t>Stříška záchytná zřizovaná současně s lehkým nebo těžkým lešením šířky přes 2,5 m příplatek k ceně za každý den použití - 180 dnů</t>
  </si>
  <si>
    <t>-2036135244</t>
  </si>
  <si>
    <t>14,8*180 'Přepočtené koeficientem množství</t>
  </si>
  <si>
    <t>54</t>
  </si>
  <si>
    <t>944711814</t>
  </si>
  <si>
    <t>Stříška záchytná zřizovaná současně s lehkým nebo těžkým lešením šířky přes 2,5 m demontáž</t>
  </si>
  <si>
    <t>1487011252</t>
  </si>
  <si>
    <t>55</t>
  </si>
  <si>
    <t>949101111</t>
  </si>
  <si>
    <t>Lešení pomocné pracovní pro objekty pozemních staveb pro zatížení do 150 kg/m2, o výšce lešeňové podlahy do 1,9 m</t>
  </si>
  <si>
    <t>-1596797927</t>
  </si>
  <si>
    <t xml:space="preserve">"půdorys půdy a podkroví z CAD x 0,3"   512,82*0,3</t>
  </si>
  <si>
    <t>56</t>
  </si>
  <si>
    <t>952902601</t>
  </si>
  <si>
    <t>Čištění budov při provádění oprav a udržovacích prací vysátím prachu z trámů, nosníků apod.</t>
  </si>
  <si>
    <t>2029530297</t>
  </si>
  <si>
    <t xml:space="preserve">"krokve"   (28*2+23+12+4+27)*7,8*(0,12+0,16)*2</t>
  </si>
  <si>
    <t xml:space="preserve">"vaznice"   (32,0*2+17,0*2+5,0+6,5*2)*(0,16+0,18)*2</t>
  </si>
  <si>
    <t xml:space="preserve">"vrcholové vaznice"   (6,025+5,375+3,851+29,76+9,661)*1,03*(0,16+0,18)*2</t>
  </si>
  <si>
    <t xml:space="preserve">"pozednice"   (13,93+9,74+6,695+6,755+8,726*2+11,76+12,15+10,85+5,7+12,15+6,64+22,765+3,94*2)*(0,12+0,16)*2</t>
  </si>
  <si>
    <t xml:space="preserve">"sloupky"    (32,0*2+17,0*2+5,0+6,5*2)/4*3,5*(0,14*4)</t>
  </si>
  <si>
    <t xml:space="preserve">"vazní trámy"   8,5*7*(0,26+0,3)*2</t>
  </si>
  <si>
    <t>Mezisoučet</t>
  </si>
  <si>
    <t xml:space="preserve">"ostatní prvky krovu - 20%"   854,45*0,2</t>
  </si>
  <si>
    <t>57</t>
  </si>
  <si>
    <t>952902611</t>
  </si>
  <si>
    <t>Čištění budov při provádění oprav a udržovacích prací vysátím prachu z ostatních ploch</t>
  </si>
  <si>
    <t>-588367199</t>
  </si>
  <si>
    <t>vyčištění kontaminovaných ploch po demontáži AZC</t>
  </si>
  <si>
    <t xml:space="preserve">"vnitřní strana bednění"   azcdem</t>
  </si>
  <si>
    <t xml:space="preserve">"půdorys půdy a podkroví z CAD x 0,9"   512,82*0,9</t>
  </si>
  <si>
    <t>58</t>
  </si>
  <si>
    <t>962032230</t>
  </si>
  <si>
    <t>Bourání zdiva nadzákladového z cihel pálených plných nebo lícových nebo vápenopískových na maltu vápennou nebo vápenocementovou, objemu do 1 m3</t>
  </si>
  <si>
    <t>615379829</t>
  </si>
  <si>
    <t xml:space="preserve">"atiky plochých střech"   7,1*0,25*0,9+3,5*0,4*0,5</t>
  </si>
  <si>
    <t>59</t>
  </si>
  <si>
    <t>964061331</t>
  </si>
  <si>
    <t>Uvolnění zhlaví trámu pro jakoukoliv délku uložení, ze zdiva cihelného, o průřezu zhlaví do 0,05 m2</t>
  </si>
  <si>
    <t>kus</t>
  </si>
  <si>
    <t>-2084196014</t>
  </si>
  <si>
    <t>60</t>
  </si>
  <si>
    <t>965042241</t>
  </si>
  <si>
    <t>Bourání mazanin betonových nebo z litého asfaltu tl. přes 100 mm, plochy přes 4 m2</t>
  </si>
  <si>
    <t>-1237273235</t>
  </si>
  <si>
    <t xml:space="preserve">3,5*6,425*0,15   "plochá střecha wc</t>
  </si>
  <si>
    <t>61</t>
  </si>
  <si>
    <t>965043341</t>
  </si>
  <si>
    <t>Bourání mazanin betonových s potěrem nebo teracem tl. do 100 mm, plochy přes 4 m2</t>
  </si>
  <si>
    <t>-1199723208</t>
  </si>
  <si>
    <t xml:space="preserve">3,5*6,425*0,1   "spádová vrstva spodní střecha</t>
  </si>
  <si>
    <t>62</t>
  </si>
  <si>
    <t>965082941</t>
  </si>
  <si>
    <t>Odstranění násypu pod podlahami nebo ochranného násypu na střechách tl. přes 200 mm jakékoliv plochy</t>
  </si>
  <si>
    <t>-75616486</t>
  </si>
  <si>
    <t xml:space="preserve">37,7*0,15   "střecha původní</t>
  </si>
  <si>
    <t xml:space="preserve">3,5*6,425*0,25   "spodní střecha</t>
  </si>
  <si>
    <t>63</t>
  </si>
  <si>
    <t>966053121</t>
  </si>
  <si>
    <t>Vybourání částí říms ze železobetonu vyložených do 250 mm</t>
  </si>
  <si>
    <t>-1001304927</t>
  </si>
  <si>
    <t xml:space="preserve">6,2   "nižší střecha wc</t>
  </si>
  <si>
    <t>64</t>
  </si>
  <si>
    <t>972054141</t>
  </si>
  <si>
    <t>Vybourání otvorů ve stropech nebo klenbách železobetonových bez odstranění podlahy a násypu, plochy do 0,0225 m2, tl. do 150 mm</t>
  </si>
  <si>
    <t>-1082511751</t>
  </si>
  <si>
    <t xml:space="preserve">"blok wc pro dešť svod"   4</t>
  </si>
  <si>
    <t>65</t>
  </si>
  <si>
    <t>974031165</t>
  </si>
  <si>
    <t>Vysekání rýh ve zdivu cihelném na maltu vápennou nebo vápenocementovou do hl. 150 mm a šířky do 200 mm</t>
  </si>
  <si>
    <t>-825555837</t>
  </si>
  <si>
    <t xml:space="preserve">0,5*2   "rýhy v římsách pro osazení svodů</t>
  </si>
  <si>
    <t>66</t>
  </si>
  <si>
    <t>975043121R</t>
  </si>
  <si>
    <t>Jednořadové podchycení krovů pro osazení nosníků dřevěnou výztuhou v. podchycení do 3,5 m, a při zatížení hmotností přes 750 do 1000 kg/m</t>
  </si>
  <si>
    <t>-1102696889</t>
  </si>
  <si>
    <t>při výměně tesařských konstrukcí</t>
  </si>
  <si>
    <t>30,0</t>
  </si>
  <si>
    <t>67</t>
  </si>
  <si>
    <t>978015341</t>
  </si>
  <si>
    <t>Otlučení vápenných nebo vápenocementových omítek vnějších ploch s vyškrabáním spar a s očištěním zdiva stupně členitosti 1 a 2, v rozsahu přes 10 do 30 %</t>
  </si>
  <si>
    <t>1165667276</t>
  </si>
  <si>
    <t>997</t>
  </si>
  <si>
    <t>Přesun sutě</t>
  </si>
  <si>
    <t>68</t>
  </si>
  <si>
    <t>997013115</t>
  </si>
  <si>
    <t>Vnitrostaveništní doprava suti a vybouraných hmot vodorovně do 50 m svisle s použitím mechanizace pro budovy a haly výšky přes 15 do 18 m</t>
  </si>
  <si>
    <t>-1887387661</t>
  </si>
  <si>
    <t>69</t>
  </si>
  <si>
    <t>997013501</t>
  </si>
  <si>
    <t>Odvoz suti a vybouraných hmot na skládku nebo meziskládku se složením, na vzdálenost do 1 km</t>
  </si>
  <si>
    <t>568056718</t>
  </si>
  <si>
    <t>70</t>
  </si>
  <si>
    <t>997013509</t>
  </si>
  <si>
    <t>Odvoz suti a vybouraných hmot na skládku nebo meziskládku se složením, na vzdálenost Příplatek k ceně za každý další i započatý 1 km přes 1 km - dalších 9 km</t>
  </si>
  <si>
    <t>-1365304664</t>
  </si>
  <si>
    <t>83,625*9 'Přepočtené koeficientem množství</t>
  </si>
  <si>
    <t>71</t>
  </si>
  <si>
    <t>997013601</t>
  </si>
  <si>
    <t>Poplatek za uložení stavebního odpadu na skládce (skládkovné) z prostého betonu zatříděného do Katalogu odpadů pod kódem 17 01 01</t>
  </si>
  <si>
    <t>-1707113536</t>
  </si>
  <si>
    <t>betdem*45/1000</t>
  </si>
  <si>
    <t>72</t>
  </si>
  <si>
    <t>997013631</t>
  </si>
  <si>
    <t>Poplatek za uložení stavebního odpadu na skládce (skládkovné) směsného stavebního a demoličního zatříděného do Katalogu odpadů pod kódem 17 09 04</t>
  </si>
  <si>
    <t>542672195</t>
  </si>
  <si>
    <t>73</t>
  </si>
  <si>
    <t>997013811</t>
  </si>
  <si>
    <t>Poplatek za uložení stavebního odpadu na skládce (skládkovné) dřevěného zatříděného do Katalogu odpadů pod kódem 17 02 01</t>
  </si>
  <si>
    <t>-1026176617</t>
  </si>
  <si>
    <t>74</t>
  </si>
  <si>
    <t>997013821</t>
  </si>
  <si>
    <t>Poplatek za uložení stavebního odpadu na skládce (skládkovné) ze stavebních materiálů obsahujících azbest zatříděných do Katalogu odpadů pod kódem 17 06 05</t>
  </si>
  <si>
    <t>484621121</t>
  </si>
  <si>
    <t>azcdem*20/1000</t>
  </si>
  <si>
    <t>998</t>
  </si>
  <si>
    <t>Přesun hmot</t>
  </si>
  <si>
    <t>75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</si>
  <si>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</si>
  <si>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</si>
  <si>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1989254595</t>
  </si>
  <si>
    <t>PSV</t>
  </si>
  <si>
    <t>Práce a dodávky PSV</t>
  </si>
  <si>
    <t>712</t>
  </si>
  <si>
    <t>Povlakové krytiny</t>
  </si>
  <si>
    <t>76</t>
  </si>
  <si>
    <t>712311101</t>
  </si>
  <si>
    <t>Provedení povlakové krytiny střech plochých do 10° natěradly a tmely za studena nátěrem lakem penetračním nebo asfaltovým</t>
  </si>
  <si>
    <t>-1654570069</t>
  </si>
  <si>
    <t xml:space="preserve">sch3   "plochá střeecha</t>
  </si>
  <si>
    <t>77</t>
  </si>
  <si>
    <t>11163150</t>
  </si>
  <si>
    <t>lak penetrační asfaltový</t>
  </si>
  <si>
    <t>970269686</t>
  </si>
  <si>
    <t>56,942*0,00032 'Přepočtené koeficientem množství</t>
  </si>
  <si>
    <t>78</t>
  </si>
  <si>
    <t>712331801</t>
  </si>
  <si>
    <t>Odstranění povlakové krytiny střech plochých do 10° z pásů uložených na sucho AIP nebo NAIP</t>
  </si>
  <si>
    <t>-681506081</t>
  </si>
  <si>
    <t xml:space="preserve">54,7+azcdem   "podkladní lepenka" </t>
  </si>
  <si>
    <t>79</t>
  </si>
  <si>
    <t>712340833</t>
  </si>
  <si>
    <t>Odstranění povlakové krytiny střech plochých do 10° z přitavených pásů NAIP v plné ploše třívrstvé</t>
  </si>
  <si>
    <t>243224040</t>
  </si>
  <si>
    <t xml:space="preserve">3,5*6,425   "spodní střecha</t>
  </si>
  <si>
    <t>80</t>
  </si>
  <si>
    <t>712341559</t>
  </si>
  <si>
    <t>Provedení povlakové krytiny střech plochých do 10° pásy přitavením NAIP v plné ploše</t>
  </si>
  <si>
    <t>2042973643</t>
  </si>
  <si>
    <t>parotěsná zábrana samolepícím pásem</t>
  </si>
  <si>
    <t>plochá střecha - boční stěna atiky</t>
  </si>
  <si>
    <t>6,02*1,05*0,25</t>
  </si>
  <si>
    <t>(3,1+5,725+0,8)*1,05*0,65</t>
  </si>
  <si>
    <t>atika nad wc</t>
  </si>
  <si>
    <t>(9,74+0,3+6,695+1,5)</t>
  </si>
  <si>
    <t>81</t>
  </si>
  <si>
    <t>62866281</t>
  </si>
  <si>
    <t>pás asfaltový samolepicí modifikovaný SBS s vložkou ze skleněné tkaniny se spalitelnou fólií nebo jemnozrnným minerálním posypem nebo textilií na horním povrchu tl 3,0mm</t>
  </si>
  <si>
    <t>784231747</t>
  </si>
  <si>
    <t>83,326*1,1655 'Přepočtené koeficientem množství</t>
  </si>
  <si>
    <t>82</t>
  </si>
  <si>
    <t>712341715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</si>
  <si>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</si>
  <si>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990867838</t>
  </si>
  <si>
    <t xml:space="preserve">"prostupy VZD a kanalizace"   12</t>
  </si>
  <si>
    <t>83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</si>
  <si>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</si>
  <si>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</si>
  <si>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335758592</t>
  </si>
  <si>
    <t>84</t>
  </si>
  <si>
    <t>28342013</t>
  </si>
  <si>
    <t>manžeta těsnící pro prostupy hydroizolací z PVC uzavřená kruhová vnitřní průměr 90-114</t>
  </si>
  <si>
    <t>249096511</t>
  </si>
  <si>
    <t xml:space="preserve">6   "prostupy kanalizace</t>
  </si>
  <si>
    <t>85</t>
  </si>
  <si>
    <t>28342015</t>
  </si>
  <si>
    <t>manžeta těsnící pro prostupy hydroizolací z PVC uzavřená kruhová vnitřní průměr 200</t>
  </si>
  <si>
    <t>1094601639</t>
  </si>
  <si>
    <t xml:space="preserve">4   "prostupy vzd</t>
  </si>
  <si>
    <t>86</t>
  </si>
  <si>
    <t>712363122</t>
  </si>
  <si>
    <t>Provedení povlakové krytiny střech plochých do 10° fólií ostatní činnosti při pokládání hydroizolačních fólií (materiál ve specifikaci) zaizolování prostupů střešní rovinou provedení rohů a koutů izolačními tvarovkami horkovzdušným navařením</t>
  </si>
  <si>
    <t>1300053187</t>
  </si>
  <si>
    <t>87</t>
  </si>
  <si>
    <t>28322070</t>
  </si>
  <si>
    <t>roh vnitřní pro střešní fólie mPVC šedé</t>
  </si>
  <si>
    <t>1489530438</t>
  </si>
  <si>
    <t>88</t>
  </si>
  <si>
    <t>28322071</t>
  </si>
  <si>
    <t>roh vnější pro střešní fólie mPVC šedá</t>
  </si>
  <si>
    <t>617528774</t>
  </si>
  <si>
    <t>89</t>
  </si>
  <si>
    <t>59054242</t>
  </si>
  <si>
    <t>páska pružná těsnící hydroizolační -kout</t>
  </si>
  <si>
    <t>1618255751</t>
  </si>
  <si>
    <t>90</t>
  </si>
  <si>
    <t>712363605</t>
  </si>
  <si>
    <t>Provedení povlakové krytiny střech plochých do 10° z mechanicky kotvených hydroizolačních fólií včetně položení fólie a horkovzdušného svaření tl. tepelné izolace přes 240 mm budovy výšky do 18 m, kotvené do betonu krajní pole</t>
  </si>
  <si>
    <t>546945183</t>
  </si>
  <si>
    <t xml:space="preserve">"plochá střecha wc"   sch3*1,05</t>
  </si>
  <si>
    <t xml:space="preserve">"přesah pod krytinu"   (6,695+9,5)*1,3</t>
  </si>
  <si>
    <t>91</t>
  </si>
  <si>
    <t>28322000</t>
  </si>
  <si>
    <t>fólie hydroizolační střešní mPVC mechanicky kotvená šedá tl 2,0mm</t>
  </si>
  <si>
    <t>1724674374</t>
  </si>
  <si>
    <t>80,843*1,1655 'Přepočtené koeficientem množství</t>
  </si>
  <si>
    <t>92</t>
  </si>
  <si>
    <t>712391171</t>
  </si>
  <si>
    <t>Provedení povlakové krytiny střech plochých do 10° -ostatní práce provedení vrstvy textilní podkladní</t>
  </si>
  <si>
    <t>-1410441635</t>
  </si>
  <si>
    <t>93</t>
  </si>
  <si>
    <t>69311006</t>
  </si>
  <si>
    <t>geotextilie tkaná separační, filtrační, výztužná PP pevnost v tahu 15kN/m</t>
  </si>
  <si>
    <t>50945018</t>
  </si>
  <si>
    <t>80,843*1,155 'Přepočtené koeficientem množství</t>
  </si>
  <si>
    <t>94</t>
  </si>
  <si>
    <t>712391172R</t>
  </si>
  <si>
    <t>Provedení povlakové krytiny střech do 10° - systémové profily, oplechování atiky a detailů z poplastovaného plechu</t>
  </si>
  <si>
    <t>-1539232996</t>
  </si>
  <si>
    <t>sch3*1,05</t>
  </si>
  <si>
    <t>95</t>
  </si>
  <si>
    <t>998712103</t>
  </si>
  <si>
    <t>Přesun hmot pro povlakové krytiny stanovený z hmotnosti přesunovaného materiálu vodorovná dopravní vzdálenost do 50 m základní v objektech výšky přes 12 do 24 m</t>
  </si>
  <si>
    <t>1764653237</t>
  </si>
  <si>
    <t>713</t>
  </si>
  <si>
    <t>Izolace tepelné</t>
  </si>
  <si>
    <t>96</t>
  </si>
  <si>
    <t>713110813</t>
  </si>
  <si>
    <t>Odstranění tepelné izolace stropů nebo podhledů z rohoží, pásů, dílců, desek, bloků volně kladených z vláknitých materiálů suchých, tloušťka izolace přes 100 do 200 mm</t>
  </si>
  <si>
    <t>1017166460</t>
  </si>
  <si>
    <t xml:space="preserve">"nad m318, 319"   (26,73+18,55)*1,1</t>
  </si>
  <si>
    <t>97</t>
  </si>
  <si>
    <t>713111111</t>
  </si>
  <si>
    <t>Montáž tepelné izolace stropů rohožemi, pásy, dílci, deskami, bloky (izolační materiál ve specifikaci) vrchem bez překrytí lepenkou kladenými volně</t>
  </si>
  <si>
    <t>-1723367530</t>
  </si>
  <si>
    <t>půda</t>
  </si>
  <si>
    <t>(str1+str2*2+str3+str4+str5+str6*2+str7*2)*1,03</t>
  </si>
  <si>
    <t>98</t>
  </si>
  <si>
    <t>63152104</t>
  </si>
  <si>
    <t>pás tepelně izolační univerzální λ=0,032-0,033 tl 160mm</t>
  </si>
  <si>
    <t>-1498183163</t>
  </si>
  <si>
    <t>(str1+str2+str5+str6*2+str7)*1,03</t>
  </si>
  <si>
    <t>277,575*1,05 'Přepočtené koeficientem množství</t>
  </si>
  <si>
    <t>99</t>
  </si>
  <si>
    <t>63152098</t>
  </si>
  <si>
    <t>pás tepelně izolační univerzální λ=0,032-0,033 tl 80mm</t>
  </si>
  <si>
    <t>876323684</t>
  </si>
  <si>
    <t>(str2+str7)*1,03</t>
  </si>
  <si>
    <t>124,06*1,05 'Přepočtené koeficientem množství</t>
  </si>
  <si>
    <t>100</t>
  </si>
  <si>
    <t>63152106</t>
  </si>
  <si>
    <t>pás tepelně izolační univerzální λ=0,032-0,033 tl 180mm</t>
  </si>
  <si>
    <t>150039215</t>
  </si>
  <si>
    <t>(str3+str4)*1,03</t>
  </si>
  <si>
    <t>242,272*1,05 'Přepočtené koeficientem množství</t>
  </si>
  <si>
    <t>101</t>
  </si>
  <si>
    <t>713111137</t>
  </si>
  <si>
    <t>Montáž tepelné izolace stropů rohožemi, pásy, dílci, deskami, bloky (izolační materiál ve specifikaci) žebrových spodem lepením bodově</t>
  </si>
  <si>
    <t>414650227</t>
  </si>
  <si>
    <t>(sch1+sch2)*1,03</t>
  </si>
  <si>
    <t>102</t>
  </si>
  <si>
    <t>1035004492</t>
  </si>
  <si>
    <t>sch1*1,03</t>
  </si>
  <si>
    <t>28,495*1,05 'Přepočtené koeficientem množství</t>
  </si>
  <si>
    <t>103</t>
  </si>
  <si>
    <t>-2077981767</t>
  </si>
  <si>
    <t>sch2*1,03</t>
  </si>
  <si>
    <t>57,017*1,05 'Přepočtené koeficientem množství</t>
  </si>
  <si>
    <t>104</t>
  </si>
  <si>
    <t>713120842</t>
  </si>
  <si>
    <t>Odstranění tepelné izolace podlah z rohoží, pásů, dílců, desek, bloků podlah připevněných lepením z vláknitých materiálů, tloušťka izolace nasáklých vodou, tloušťka izolace do 100 mm</t>
  </si>
  <si>
    <t>-78692247</t>
  </si>
  <si>
    <t xml:space="preserve">37,7   "korková izolace nad chodbou - původní</t>
  </si>
  <si>
    <t>105</t>
  </si>
  <si>
    <t>713131241</t>
  </si>
  <si>
    <t>Montáž tepelné izolace stěn rohožemi, pásy, deskami, dílci, bloky (izolační materiál ve specifikaci) lepením celoplošně s mechanickým kotvením, tloušťky izolace do 100 mm</t>
  </si>
  <si>
    <t>-1592312177</t>
  </si>
  <si>
    <t>106</t>
  </si>
  <si>
    <t>28375945</t>
  </si>
  <si>
    <t>deska EPS 150 fasádní λ=0,037 tl 50mm</t>
  </si>
  <si>
    <t>1924321314</t>
  </si>
  <si>
    <t>8,149*1,05 'Přepočtené koeficientem množství</t>
  </si>
  <si>
    <t>107</t>
  </si>
  <si>
    <t>713131242</t>
  </si>
  <si>
    <t>Montáž tepelné izolace stěn rohožemi, pásy, deskami, dílci, bloky (izolační materiál ve specifikaci) lepením celoplošně s mechanickým kotvením, tloušťky izolace přes 100 do 140 mm</t>
  </si>
  <si>
    <t>33774025</t>
  </si>
  <si>
    <t>so1*1,03</t>
  </si>
  <si>
    <t>108</t>
  </si>
  <si>
    <t>63142027</t>
  </si>
  <si>
    <t>deska tepelně izolační minerální kontaktních fasád podélné vlákno λ=0,035-0,036 tl 140mm</t>
  </si>
  <si>
    <t>1763907143</t>
  </si>
  <si>
    <t>62,296*1,05 'Přepočtené koeficientem množství</t>
  </si>
  <si>
    <t>109</t>
  </si>
  <si>
    <t>713131243</t>
  </si>
  <si>
    <t>Montáž tepelné izolace stěn rohožemi, pásy, deskami, dílci, bloky (izolační materiál ve specifikaci) lepením celoplošně s mechanickým kotvením, tloušťky izolace přes 140 do 200 mm</t>
  </si>
  <si>
    <t>-1444113143</t>
  </si>
  <si>
    <t>so2*1,03</t>
  </si>
  <si>
    <t>110</t>
  </si>
  <si>
    <t>63142031</t>
  </si>
  <si>
    <t>deska tepelně izolační minerální kontaktních fasád podélné vlákno λ=0,035-0,036 tl 200mm</t>
  </si>
  <si>
    <t>1598244292</t>
  </si>
  <si>
    <t>29,877*1,05 'Přepočtené koeficientem množství</t>
  </si>
  <si>
    <t>111</t>
  </si>
  <si>
    <t>713141151</t>
  </si>
  <si>
    <t>Montáž tepelné izolace střech plochých rohožemi, pásy, deskami, dílci, bloky (izolační materiál ve specifikaci) kladenými volně jednovrstvá</t>
  </si>
  <si>
    <t>863087374</t>
  </si>
  <si>
    <t>plochá střecha</t>
  </si>
  <si>
    <t>sch3*1,03</t>
  </si>
  <si>
    <t>112</t>
  </si>
  <si>
    <t>28376518</t>
  </si>
  <si>
    <t>deska izolační PIR s oboustrannou kompozitní fólií s hliníkovou vložkou pro ploché střechy λ=0,023 tl 120mm</t>
  </si>
  <si>
    <t>946915167</t>
  </si>
  <si>
    <t>58,65*1,05 'Přepočtené koeficientem množství</t>
  </si>
  <si>
    <t>113</t>
  </si>
  <si>
    <t>713141233</t>
  </si>
  <si>
    <t>Montáž tepelné izolace střech plochých mechanické přikotvení šrouby včetně dodávky šroubů, bez položení tepelné izolace tl. izolace přes 100 do 140 mm do betonu</t>
  </si>
  <si>
    <t>-1912123839</t>
  </si>
  <si>
    <t>114</t>
  </si>
  <si>
    <t>713141311</t>
  </si>
  <si>
    <t>Montáž tepelné izolace střech plochých spádovými klíny v ploše kladenými volně</t>
  </si>
  <si>
    <t>-806810736</t>
  </si>
  <si>
    <t>plochá střecha - 80%</t>
  </si>
  <si>
    <t>sch3*1,03*0,8</t>
  </si>
  <si>
    <t>115</t>
  </si>
  <si>
    <t>713141312</t>
  </si>
  <si>
    <t>Montáž tepelné izolace střech plochých dvouspádovými klíny (úžlabními) kladenými volně</t>
  </si>
  <si>
    <t>-1645711695</t>
  </si>
  <si>
    <t>plochá střecha - 20%</t>
  </si>
  <si>
    <t>sch3*1,03*0,2</t>
  </si>
  <si>
    <t>116</t>
  </si>
  <si>
    <t>28376141</t>
  </si>
  <si>
    <t>klín izolační spád do 5% EPS 100</t>
  </si>
  <si>
    <t>-1231347854</t>
  </si>
  <si>
    <t>sch3*(0,04+0,16)/2*1,03</t>
  </si>
  <si>
    <t>5,865*1,05 'Přepočtené koeficientem množství</t>
  </si>
  <si>
    <t>117</t>
  </si>
  <si>
    <t>713141378</t>
  </si>
  <si>
    <t>Montáž tepelné izolace střech plochých spádovými klíny na zhlaví atiky šířky přes 500 do 1000 mm mechanicky ukotvenými šrouby</t>
  </si>
  <si>
    <t>-1156873415</t>
  </si>
  <si>
    <t>118</t>
  </si>
  <si>
    <t>28376142</t>
  </si>
  <si>
    <t>klín izolační spád do 5% EPS 150</t>
  </si>
  <si>
    <t>-2027387268</t>
  </si>
  <si>
    <t>(9,74+0,3+6,695+1,5)*0,62*(0,08+0,05)/2</t>
  </si>
  <si>
    <t>0,735*1,05 'Přepočtené koeficientem množství</t>
  </si>
  <si>
    <t>119</t>
  </si>
  <si>
    <t>713141413</t>
  </si>
  <si>
    <t>Montáž tepelné izolace střech plochých mechanické přikotvení spádových klínů teleskopickými hmoždinkami včetně dodávky teleskopických hmoždinek, bez položení tepelné izolace pro jednospádové klíny v ploše, tl. izolace přes 130 do 170 mm</t>
  </si>
  <si>
    <t>91730471</t>
  </si>
  <si>
    <t>120</t>
  </si>
  <si>
    <t>713151162</t>
  </si>
  <si>
    <t>Montáž tepelné izolace střech šikmých rohožemi, pásy, deskami (izolační materiál ve specifikaci) přišroubovanými šrouby nad krokve, sklonu střechy přes 30° do 45° tloušťky izolace přes 60 do 100 mm</t>
  </si>
  <si>
    <t>-1739969104</t>
  </si>
  <si>
    <t>střecha přístavba</t>
  </si>
  <si>
    <t>sch5*1,03</t>
  </si>
  <si>
    <t>121</t>
  </si>
  <si>
    <t>28376516</t>
  </si>
  <si>
    <t>deska izolační PIR s oboustrannou kompozitní fólií s hliníkovou vložkou pro ploché střechy λ=0,023 tl 100mm</t>
  </si>
  <si>
    <t>-1214574704</t>
  </si>
  <si>
    <t>100,512*1,05 'Přepočtené koeficientem množství</t>
  </si>
  <si>
    <t>122</t>
  </si>
  <si>
    <t>998713103</t>
  </si>
  <si>
    <t>Přesun hmot pro izolace tepelné stanovený z hmotnosti přesunovaného materiálu vodorovná dopravní vzdálenost do 50 m s užitím mechanizace v objektech výšky přes 12 m do 24 m</t>
  </si>
  <si>
    <t>-371601363</t>
  </si>
  <si>
    <t>715</t>
  </si>
  <si>
    <t>Izolace proti chemickým vlivům</t>
  </si>
  <si>
    <t>123</t>
  </si>
  <si>
    <t>715101811</t>
  </si>
  <si>
    <t>Odstranění izolací v ploše přes 1 m2 tmelů asfaltových za horka</t>
  </si>
  <si>
    <t>-2137410628</t>
  </si>
  <si>
    <t xml:space="preserve">37,7   "litý asfalt s vložkou - původní</t>
  </si>
  <si>
    <t>124</t>
  </si>
  <si>
    <t>998715103</t>
  </si>
  <si>
    <t>Přesun hmot pro izolace proti chemickým vlivům stanovený z hmotnosti přesunovaného materiálu vodorovná dopravní vzdálenost do 50 m základní v objektech výšky přes 12 do 24 m</t>
  </si>
  <si>
    <t>1000485279</t>
  </si>
  <si>
    <t>735</t>
  </si>
  <si>
    <t>Ústřední vytápění - otopná tělesa</t>
  </si>
  <si>
    <t>125</t>
  </si>
  <si>
    <t>735111810</t>
  </si>
  <si>
    <t>Demontáž otopných těles litinových článkových</t>
  </si>
  <si>
    <t>-881002069</t>
  </si>
  <si>
    <t>18,72</t>
  </si>
  <si>
    <t>126</t>
  </si>
  <si>
    <t>735192911</t>
  </si>
  <si>
    <t>Ostatní opravy otopných těles zpětná montáž otopných těles článkových litinových</t>
  </si>
  <si>
    <t>1149055214</t>
  </si>
  <si>
    <t xml:space="preserve">1,5*1,2*2    "m315</t>
  </si>
  <si>
    <t xml:space="preserve">1,8*0,9*3   "m313,314</t>
  </si>
  <si>
    <t xml:space="preserve">1,8*0,9*2   "m305</t>
  </si>
  <si>
    <t xml:space="preserve">1,8*0,9*3   "m310</t>
  </si>
  <si>
    <t xml:space="preserve">0,8*0,9*3   "m312,311</t>
  </si>
  <si>
    <t>127</t>
  </si>
  <si>
    <t>735192912R</t>
  </si>
  <si>
    <t>Vypuštění, napuštění, zaregulování otopné soustavy</t>
  </si>
  <si>
    <t>kpl</t>
  </si>
  <si>
    <t>343827872</t>
  </si>
  <si>
    <t>128</t>
  </si>
  <si>
    <t>998735103</t>
  </si>
  <si>
    <t>Přesun hmot pro otopná tělesa stanovený z hmotnosti přesunovaného materiálu vodorovná dopravní vzdálenost do 50 m základní v objektech výšky přes 12 do 24 m</t>
  </si>
  <si>
    <t>-1236554070</t>
  </si>
  <si>
    <t>762</t>
  </si>
  <si>
    <t>Konstrukce tesařské</t>
  </si>
  <si>
    <t>129</t>
  </si>
  <si>
    <t>762222141</t>
  </si>
  <si>
    <t>Montáž zábradlí osové vzdálenosti sloupků do 1500 mm rovného</t>
  </si>
  <si>
    <t>738341180</t>
  </si>
  <si>
    <t>doplnění u stávajících lávek</t>
  </si>
  <si>
    <t>5,5+3,85</t>
  </si>
  <si>
    <t>130</t>
  </si>
  <si>
    <t>60512125</t>
  </si>
  <si>
    <t>hranol stavební řezivo průřezu do 120cm2 do dl 6m</t>
  </si>
  <si>
    <t>-1122403749</t>
  </si>
  <si>
    <t xml:space="preserve">"hranol 60/60 - sloupky"   (9,35/1,2+2)*0,06*0,06</t>
  </si>
  <si>
    <t xml:space="preserve">"lať 40/60 - madla"   9,35*2*0,04*0,06</t>
  </si>
  <si>
    <t>0,08*1,08 'Přepočtené koeficientem množství</t>
  </si>
  <si>
    <t>131</t>
  </si>
  <si>
    <t>762295001</t>
  </si>
  <si>
    <t>Spojovací prostředky schodišť a zábradlí hřebíky, svorníky, fixační prkna, vruty</t>
  </si>
  <si>
    <t>-922518254</t>
  </si>
  <si>
    <t xml:space="preserve">"zábradí"   0,08</t>
  </si>
  <si>
    <t>132</t>
  </si>
  <si>
    <t>762331922</t>
  </si>
  <si>
    <t>Vyřezání části střešní vazby vázané konstrukce krovů průřezové plochy řeziva přes 120 do 224 cm2, délky vyřezané části krovového prvku přes 3 do 5 m</t>
  </si>
  <si>
    <t>-1563287748</t>
  </si>
  <si>
    <t xml:space="preserve">"krokve - 15%"   (28*2+23+12+4+27)*7,8*0,15</t>
  </si>
  <si>
    <t>133</t>
  </si>
  <si>
    <t>762361332</t>
  </si>
  <si>
    <t>Konstrukční vrstva pod klempířské prvky pro oplechování horních ploch zdí a nadezdívek (atik) z vodovzdorné překližky šroubovaných do podkladu, tloušťky desky 21 mm</t>
  </si>
  <si>
    <t>1198873969</t>
  </si>
  <si>
    <t>(9,74+0,3+6,695+1,5)*0,62</t>
  </si>
  <si>
    <t>134</t>
  </si>
  <si>
    <t>762421013</t>
  </si>
  <si>
    <t>Obložení stropů nebo střešních podhledů z dřevoštěpkových desek OSB šroubovaných na sraz, tloušťky desky 15 mm</t>
  </si>
  <si>
    <t>94010165</t>
  </si>
  <si>
    <t>str1+str3+sch1+sch2</t>
  </si>
  <si>
    <t>135</t>
  </si>
  <si>
    <t>762431013</t>
  </si>
  <si>
    <t>Obložení stěn z dřevoštěpkových desek OSB přibíjených na sraz, tloušťky desky 15 mm</t>
  </si>
  <si>
    <t>-1711316110</t>
  </si>
  <si>
    <t xml:space="preserve">so1   "pod doplnění izolace</t>
  </si>
  <si>
    <t>136</t>
  </si>
  <si>
    <t>762431220</t>
  </si>
  <si>
    <t>Obložení stěn montáž deskami z dřevovláknitých hmot včetně tvarování a úpravy pro olištování spár dřevotřískovými nebo dřevoštěpkovými na sraz</t>
  </si>
  <si>
    <t>-19961907</t>
  </si>
  <si>
    <t>krovový nástavec v podhledu</t>
  </si>
  <si>
    <t>(sch1+sch2)/0,9*0,26*1,05</t>
  </si>
  <si>
    <t>137</t>
  </si>
  <si>
    <t>60726250</t>
  </si>
  <si>
    <t>deska dřevoštěpková OSB 3 ostrá hrana nebroušená tl 25mm</t>
  </si>
  <si>
    <t>-1924330668</t>
  </si>
  <si>
    <t>25,183*1,1 'Přepočtené koeficientem množství</t>
  </si>
  <si>
    <t>138</t>
  </si>
  <si>
    <t>762439001</t>
  </si>
  <si>
    <t>Obložení stěn montáž roštu podkladového</t>
  </si>
  <si>
    <t>-1713791666</t>
  </si>
  <si>
    <t>krovový nástavec v podhledu - ztužující lať 40/60 mm</t>
  </si>
  <si>
    <t>(sch1+sch2)/0,9*1,05</t>
  </si>
  <si>
    <t>139</t>
  </si>
  <si>
    <t>60514106</t>
  </si>
  <si>
    <t>řezivo jehličnaté lať pevnostní třída S10-13 průřez 40x60mm</t>
  </si>
  <si>
    <t>-255087710</t>
  </si>
  <si>
    <t>(sch1+sch2)/0,9*1,05*0,04*0,06</t>
  </si>
  <si>
    <t>0,232*1,1 'Přepočtené koeficientem množství</t>
  </si>
  <si>
    <t>140</t>
  </si>
  <si>
    <t>762495000</t>
  </si>
  <si>
    <t>Spojovací prostředky olištování spár, obložení stropů, střešních podhledů a stěn hřebíky, vruty</t>
  </si>
  <si>
    <t>-11474707</t>
  </si>
  <si>
    <t xml:space="preserve">krovový nástavec v podhledu vč latě </t>
  </si>
  <si>
    <t>(sch1+sch2)/0,9*0,26*1,20</t>
  </si>
  <si>
    <t>28,781*1,1 'Přepočtené koeficientem množství</t>
  </si>
  <si>
    <t>141</t>
  </si>
  <si>
    <t>762511247</t>
  </si>
  <si>
    <t>Podlahové konstrukce podkladové z dřevoštěpkových desek OSB jednovrstvých šroubovaných na sraz, tloušťky desky 25 mm</t>
  </si>
  <si>
    <t>1827040213</t>
  </si>
  <si>
    <t>revizní lávky</t>
  </si>
  <si>
    <t>(0,993+9,04+9,032+3,652+2,874+9,64+2,485+2,623+6,329+3,85+5,5)*0,6</t>
  </si>
  <si>
    <t>142</t>
  </si>
  <si>
    <t>762526110</t>
  </si>
  <si>
    <t>Položení podlah položení polštářů pod podlahy osové vzdálenosti do 65 cm</t>
  </si>
  <si>
    <t>-1458905538</t>
  </si>
  <si>
    <t>143</t>
  </si>
  <si>
    <t>634285066</t>
  </si>
  <si>
    <t>(0,993+9,04+9,032+3,652+2,874+9,64+2,485+2,623+6,329+3,85+5,5)*0,04*0,12*2</t>
  </si>
  <si>
    <t>0,538*1,08 'Přepočtené koeficientem množství</t>
  </si>
  <si>
    <t>144</t>
  </si>
  <si>
    <t>762595001</t>
  </si>
  <si>
    <t>Spojovací prostředky podlah a podkladových konstrukcí hřebíky, vruty</t>
  </si>
  <si>
    <t>1551386586</t>
  </si>
  <si>
    <t xml:space="preserve">"revizní lávky"   33,611</t>
  </si>
  <si>
    <t>145</t>
  </si>
  <si>
    <t>762751110</t>
  </si>
  <si>
    <t>Montáž prostorových konstrukcí vázaných na sraz (na hladko - bez zářezů) z řeziva hraněného nebo polohraněného průřezové plochy do 120 cm2</t>
  </si>
  <si>
    <t>1580802347</t>
  </si>
  <si>
    <t xml:space="preserve">"příložky 2x 60/160 na krokve nad římsou"   1,6*2* (28*2+23+12+4+27)</t>
  </si>
  <si>
    <t xml:space="preserve">"vložky 120/120 mezi příložky nad římsou"   0,3* (28*2+23+12+4+27)</t>
  </si>
  <si>
    <t xml:space="preserve">"vložka namísto nadkrokevní izolace - 60/100"   3,5*(6+6+3)</t>
  </si>
  <si>
    <t>146</t>
  </si>
  <si>
    <t>-70994103</t>
  </si>
  <si>
    <t xml:space="preserve">52,5*0,06*0,1*1,03   "hranol 60/100</t>
  </si>
  <si>
    <t>0,324*1,1 'Přepočtené koeficientem množství</t>
  </si>
  <si>
    <t>147</t>
  </si>
  <si>
    <t>60511125</t>
  </si>
  <si>
    <t>řezivo stavební fošny prismované středové š do 160mm dl 2-5m</t>
  </si>
  <si>
    <t>1433515673</t>
  </si>
  <si>
    <t xml:space="preserve">"příložky 2x 60/160 na krokve nad římsou"   1,6*2* (28*2+23+12+4+27)*0,06*0,16</t>
  </si>
  <si>
    <t>3,748*1,1 'Přepočtené koeficientem množství</t>
  </si>
  <si>
    <t>148</t>
  </si>
  <si>
    <t>60512130</t>
  </si>
  <si>
    <t>hranol stavební řezivo průřezu do 224cm2 do dl 6m</t>
  </si>
  <si>
    <t>1474185907</t>
  </si>
  <si>
    <t xml:space="preserve">"vložky 120/120 mezi příložky nad římsou"   0,3* (28*2+23+12+4+27)*0,12*0,12</t>
  </si>
  <si>
    <t>0,527*1,1 'Přepočtené koeficientem množství</t>
  </si>
  <si>
    <t>149</t>
  </si>
  <si>
    <t>762332922</t>
  </si>
  <si>
    <t>Doplnění střešní vazby řezivem (materiál v ceně) průřezové plochy přes 120 do 224 cm2</t>
  </si>
  <si>
    <t>-2042723510</t>
  </si>
  <si>
    <t>150</t>
  </si>
  <si>
    <t>762341210</t>
  </si>
  <si>
    <t>Montáž bednění střech rovných a šikmých sklonu do 60° s vyřezáním otvorů z prken hrubých na sraz tl. do 32 mm</t>
  </si>
  <si>
    <t>-858848240</t>
  </si>
  <si>
    <t xml:space="preserve"> bedneni*1,05   "bednění námětků</t>
  </si>
  <si>
    <t xml:space="preserve">azcdem*0,05   "5% původního bednění (obliny)</t>
  </si>
  <si>
    <t>151</t>
  </si>
  <si>
    <t>60511150</t>
  </si>
  <si>
    <t>řezivo stavební prkna omítaná netříděná tl 25mm dl 4m</t>
  </si>
  <si>
    <t>-781777824</t>
  </si>
  <si>
    <t>181,317*0,025</t>
  </si>
  <si>
    <t>4,533*1,1 'Přepočtené koeficientem množství</t>
  </si>
  <si>
    <t>152</t>
  </si>
  <si>
    <t>762341270</t>
  </si>
  <si>
    <t>Montáž bednění střech rovných a šikmých sklonu do 60° s vyřezáním otvorů z desek dřevotřískových nebo dřevoštěpkových na sraz</t>
  </si>
  <si>
    <t>879683960</t>
  </si>
  <si>
    <t xml:space="preserve">(sch5+sch6)*1,03   "přístavba</t>
  </si>
  <si>
    <t>153</t>
  </si>
  <si>
    <t>60726248</t>
  </si>
  <si>
    <t>deska dřevoštěpková OSB 3 ostrá hrana nebroušená tl 22mm</t>
  </si>
  <si>
    <t>612533085</t>
  </si>
  <si>
    <t>154,585*1,1 'Přepočtené koeficientem množství</t>
  </si>
  <si>
    <t>154</t>
  </si>
  <si>
    <t>762341811</t>
  </si>
  <si>
    <t>Demontáž bednění a laťování bednění střech rovných, obloukových, sklonu do 60° se všemi nadstřešními konstrukcemi z prken hrubých, hoblovaných tl. do 32 mm</t>
  </si>
  <si>
    <t>2077920145</t>
  </si>
  <si>
    <t xml:space="preserve"> bedneni   "bednění námětků</t>
  </si>
  <si>
    <t xml:space="preserve">"pultová"   (5,995+7,17)/2*6,97</t>
  </si>
  <si>
    <t>155</t>
  </si>
  <si>
    <t>762342214</t>
  </si>
  <si>
    <t>Montáž laťování střech jednoduchých sklonu do 60° při osové vzdálenosti latí přes 150 do 360 mm</t>
  </si>
  <si>
    <t>1238519358</t>
  </si>
  <si>
    <t>bobrovky*1,03</t>
  </si>
  <si>
    <t>156</t>
  </si>
  <si>
    <t>762342511</t>
  </si>
  <si>
    <t>Montáž laťování montáž kontralatí na podklad bez tepelné izolace</t>
  </si>
  <si>
    <t>-1557552290</t>
  </si>
  <si>
    <t>(bobrovky-sch5)*1/1,0*1,03</t>
  </si>
  <si>
    <t>157</t>
  </si>
  <si>
    <t>762342521</t>
  </si>
  <si>
    <t>Montáž laťování montáž kontralatí přes tepelnou izolaci tloušťky do 100 mm</t>
  </si>
  <si>
    <t>2063541079</t>
  </si>
  <si>
    <t>sch5*1/1,0*1,03</t>
  </si>
  <si>
    <t>158</t>
  </si>
  <si>
    <t>60514114</t>
  </si>
  <si>
    <t>řezivo jehličnaté lať impregnovaná dl 4 m</t>
  </si>
  <si>
    <t>-1408661020</t>
  </si>
  <si>
    <t xml:space="preserve">bobrovky*1/0,155*0,06*0,04*1,03   "latě po 15,5 cm</t>
  </si>
  <si>
    <t xml:space="preserve">bobrovky*1/1,0*0,06*0,04*1,03   "kontralatě po 1,0 m</t>
  </si>
  <si>
    <t>18,006*1,1 'Přepočtené koeficientem množství</t>
  </si>
  <si>
    <t>159</t>
  </si>
  <si>
    <t>762395000</t>
  </si>
  <si>
    <t>Spojovací prostředky krovů, bednění a laťování, nadstřešních konstrukcí svorníky, prkna, hřebíky, pásová ocel, vruty</t>
  </si>
  <si>
    <t>-117073740</t>
  </si>
  <si>
    <t xml:space="preserve">181,317*0,025   "bednění"</t>
  </si>
  <si>
    <t>160</t>
  </si>
  <si>
    <t>762342811</t>
  </si>
  <si>
    <t>Demontáž bednění a laťování laťování střech sklonu do 60° se všemi nadstřešními konstrukcemi, z latí průřezové plochy do 25 cm2 při osové vzdálenosti do 0,22 m</t>
  </si>
  <si>
    <t>-1683522159</t>
  </si>
  <si>
    <t>betdem*1,03</t>
  </si>
  <si>
    <t>161</t>
  </si>
  <si>
    <t>762711810</t>
  </si>
  <si>
    <t>Demontáž prostorových vázaných konstrukcí z řeziva hraněného nebo polohraněného průřezové plochy do 120 cm2</t>
  </si>
  <si>
    <t>1513331410</t>
  </si>
  <si>
    <t xml:space="preserve">"kontralatě"   betdem/0,9</t>
  </si>
  <si>
    <t>162</t>
  </si>
  <si>
    <t>762711820</t>
  </si>
  <si>
    <t>Demontáž prostorových vázaných konstrukcí z řeziva hraněného nebo polohraněného průřezové plochy přes 120 do 224 cm2</t>
  </si>
  <si>
    <t>1362068777</t>
  </si>
  <si>
    <t xml:space="preserve">"pultová střecha"   (7,0*7+6,5*3)*1,05</t>
  </si>
  <si>
    <t>163</t>
  </si>
  <si>
    <t>762815811</t>
  </si>
  <si>
    <t>Demontáž záklopů stropů vrchních a zapuštěných k dalšímu použití z hrubých prken, tl. do 32 mm</t>
  </si>
  <si>
    <t>-1972649425</t>
  </si>
  <si>
    <t xml:space="preserve">str1   "nad m315</t>
  </si>
  <si>
    <t xml:space="preserve">4,77*5,86*1,03   "nad m310</t>
  </si>
  <si>
    <t>164</t>
  </si>
  <si>
    <t>998762103</t>
  </si>
  <si>
    <t>Přesun hmot pro konstrukce tesařské stanovený z hmotnosti přesunovaného materiálu vodorovná dopravní vzdálenost do 50 m základní v objektech výšky přes 12 do 24 m</t>
  </si>
  <si>
    <t>-1706538208</t>
  </si>
  <si>
    <t>763</t>
  </si>
  <si>
    <t>Konstrukce suché výstavby</t>
  </si>
  <si>
    <t>165</t>
  </si>
  <si>
    <t>763101813</t>
  </si>
  <si>
    <t>Vyřezání otvoru v sádrokartonové desce v příčkách nebo v předsazených stěnách s jednoduchým opláštěním velikosti otvoru přes 0,02 do 0,05 m2</t>
  </si>
  <si>
    <t>-179277537</t>
  </si>
  <si>
    <t xml:space="preserve">"m307"   2</t>
  </si>
  <si>
    <t>166</t>
  </si>
  <si>
    <t>763101853</t>
  </si>
  <si>
    <t>Vyřezání otvoru v sádrokartonové desce v podhledech nebo podkrovích s jednoduchým opláštěním velikosti otvoru přes 0,02 do 0,05 m2</t>
  </si>
  <si>
    <t>-688978003</t>
  </si>
  <si>
    <t xml:space="preserve">"m306 do stropu"   2</t>
  </si>
  <si>
    <t>167</t>
  </si>
  <si>
    <t>763101861</t>
  </si>
  <si>
    <t>Vyřezání otvoru v sádrokartonové desce v podhledech nebo podkrovích s dvojitým opláštěním velikosti otvoru do 0,01 m2</t>
  </si>
  <si>
    <t>-1800962758</t>
  </si>
  <si>
    <t xml:space="preserve">"WC pro dešťový svod"   3</t>
  </si>
  <si>
    <t>168</t>
  </si>
  <si>
    <t>763161520</t>
  </si>
  <si>
    <t>Podkroví ze sádrokartonových desek dvouvrstvá spodní konstrukce z ocelových profilů CD, UD na krokvových nástavcích jednoduše opláštěných deskou protipožární DF, tl. 15 mm, bez TI</t>
  </si>
  <si>
    <t>1526574286</t>
  </si>
  <si>
    <t>podhledy sdk</t>
  </si>
  <si>
    <t xml:space="preserve">2,5*24   "ostění střešních oken</t>
  </si>
  <si>
    <t>(sch1+sch2+str1+str3)*1,03</t>
  </si>
  <si>
    <t>169</t>
  </si>
  <si>
    <t>763131714</t>
  </si>
  <si>
    <t>Podhled ze sádrokartonových desek ostatní práce a konstrukce na podhledech ze sádrokartonových desek základní penetrační nátěr</t>
  </si>
  <si>
    <t>-1534089791</t>
  </si>
  <si>
    <t>209,013</t>
  </si>
  <si>
    <t>170</t>
  </si>
  <si>
    <t>763131751</t>
  </si>
  <si>
    <t>Podhled ze sádrokartonových desek ostatní práce a konstrukce na podhledech ze sádrokartonových desek montáž parotěsné zábrany</t>
  </si>
  <si>
    <t>1243662734</t>
  </si>
  <si>
    <t>(sch1+sch2+str1+str2+str3+str7)*1,03</t>
  </si>
  <si>
    <t>171</t>
  </si>
  <si>
    <t>28329274</t>
  </si>
  <si>
    <t>fólie PE vyztužená pro parotěsnou vrstvu (reakce na oheň - třída E) 110g/m2</t>
  </si>
  <si>
    <t>-873516558</t>
  </si>
  <si>
    <t>273,074*1,1235 'Přepočtené koeficientem množství</t>
  </si>
  <si>
    <t>172</t>
  </si>
  <si>
    <t>763161812</t>
  </si>
  <si>
    <t>Demontáž podkroví ze sádrokartonových desek s nosnou konstrukcí dvouvrstvou dřevěnou, opláštění dvojité</t>
  </si>
  <si>
    <t>1416773413</t>
  </si>
  <si>
    <t xml:space="preserve">"m310 ostění oken"   ((2,5+0,75)*2*0,4*1,2)*18</t>
  </si>
  <si>
    <t xml:space="preserve">"m305"   ((6,955+5,8)*2,0+22,63)*1,05</t>
  </si>
  <si>
    <t xml:space="preserve">"m314"   (8,76*2,0+19,92)*1,05</t>
  </si>
  <si>
    <t xml:space="preserve">"m315"   (4,2*3,2+3,8*2,8+17,88)*1,05</t>
  </si>
  <si>
    <t>173</t>
  </si>
  <si>
    <t>998763303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</si>
  <si>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12 do 24 m</t>
  </si>
  <si>
    <t>-1278459247</t>
  </si>
  <si>
    <t>764</t>
  </si>
  <si>
    <t>Konstrukce klempířské</t>
  </si>
  <si>
    <t>174</t>
  </si>
  <si>
    <t>764001821</t>
  </si>
  <si>
    <t>Demontáž klempířských konstrukcí krytiny ze svitků nebo tabulí do suti</t>
  </si>
  <si>
    <t>-974582113</t>
  </si>
  <si>
    <t xml:space="preserve">"mezistřecha"   7,35*1,2</t>
  </si>
  <si>
    <t xml:space="preserve">"střecha arkýře"   2,1*1,05</t>
  </si>
  <si>
    <t>175</t>
  </si>
  <si>
    <t>764001851</t>
  </si>
  <si>
    <t>Demontáž klempířských konstrukcí oplechování hřebene s větrací mřížkou nebo podkladním plechem do suti</t>
  </si>
  <si>
    <t>677388143</t>
  </si>
  <si>
    <t>48,39*1,05</t>
  </si>
  <si>
    <t>176</t>
  </si>
  <si>
    <t>764001871</t>
  </si>
  <si>
    <t>Demontáž klempířských konstrukcí oplechování nároží s větrací mřížkou nebo podkladním plechem do suti</t>
  </si>
  <si>
    <t>1585026886</t>
  </si>
  <si>
    <t>68,20*1,03*1,42</t>
  </si>
  <si>
    <t>177</t>
  </si>
  <si>
    <t>764001891</t>
  </si>
  <si>
    <t>Demontáž klempířských konstrukcí oplechování úžlabí do suti</t>
  </si>
  <si>
    <t>-184051310</t>
  </si>
  <si>
    <t>30,21*1,03*1,42</t>
  </si>
  <si>
    <t>178</t>
  </si>
  <si>
    <t>764001911</t>
  </si>
  <si>
    <t>Napojení na stávající klempířské konstrukce délky spoje přes 0,5 m</t>
  </si>
  <si>
    <t>106665400</t>
  </si>
  <si>
    <t xml:space="preserve">"římsa arkýře"   1,2</t>
  </si>
  <si>
    <t>179</t>
  </si>
  <si>
    <t>764002801</t>
  </si>
  <si>
    <t>Demontáž klempířských konstrukcí závětrné lišty do suti</t>
  </si>
  <si>
    <t>-288186518</t>
  </si>
  <si>
    <t>7,9*4</t>
  </si>
  <si>
    <t>180</t>
  </si>
  <si>
    <t>764002812</t>
  </si>
  <si>
    <t>Demontáž klempířských konstrukcí okapového plechu do suti, v krytině skládané</t>
  </si>
  <si>
    <t>78430864</t>
  </si>
  <si>
    <t>130,65*1,05</t>
  </si>
  <si>
    <t>181</t>
  </si>
  <si>
    <t>764002835</t>
  </si>
  <si>
    <t>Demontáž klempířských konstrukcí sněhového zachytávače kusového do suti</t>
  </si>
  <si>
    <t>1379619892</t>
  </si>
  <si>
    <t>182</t>
  </si>
  <si>
    <t>764002841</t>
  </si>
  <si>
    <t>Demontáž klempířských konstrukcí oplechování horních ploch zdí a nadezdívek do suti</t>
  </si>
  <si>
    <t>911889990</t>
  </si>
  <si>
    <t xml:space="preserve">"portál vstup"   7,0</t>
  </si>
  <si>
    <t xml:space="preserve">"atiky wc"   7,2+3,5*2</t>
  </si>
  <si>
    <t>183</t>
  </si>
  <si>
    <t>764002851</t>
  </si>
  <si>
    <t>Demontáž klempířských konstrukcí oplechování parapetů do suti</t>
  </si>
  <si>
    <t>1755174763</t>
  </si>
  <si>
    <t xml:space="preserve">"vikýř do dvora"   1,05+0,4</t>
  </si>
  <si>
    <t xml:space="preserve">"portál vstup"   1,75*3</t>
  </si>
  <si>
    <t>184</t>
  </si>
  <si>
    <t>764002861</t>
  </si>
  <si>
    <t>Demontáž klempířských konstrukcí oplechování říms do suti</t>
  </si>
  <si>
    <t>-1928891188</t>
  </si>
  <si>
    <t xml:space="preserve">"m302,304"   6,21+10,75+6,55</t>
  </si>
  <si>
    <t>185</t>
  </si>
  <si>
    <t>764002871</t>
  </si>
  <si>
    <t>Demontáž klempířských konstrukcí lemování zdí do suti</t>
  </si>
  <si>
    <t>1624150887</t>
  </si>
  <si>
    <t xml:space="preserve">"portál vstup"   1,5*2</t>
  </si>
  <si>
    <t xml:space="preserve">"zvýšené patro"   3,05*3</t>
  </si>
  <si>
    <t xml:space="preserve">"vikýř do dvora"   3,3*2+4,7</t>
  </si>
  <si>
    <t>186</t>
  </si>
  <si>
    <t>764002881</t>
  </si>
  <si>
    <t>Demontáž klempířských konstrukcí lemování střešních prostupů do suti</t>
  </si>
  <si>
    <t>-510917023</t>
  </si>
  <si>
    <t xml:space="preserve">"komíny"   1,0*1,0+1,8*0,45</t>
  </si>
  <si>
    <t xml:space="preserve">"střešní okna"   (2,5*0,75*2+1,2*1,8*2)+2,5*0,7*9</t>
  </si>
  <si>
    <t>187</t>
  </si>
  <si>
    <t>764003801</t>
  </si>
  <si>
    <t>Demontáž klempířských konstrukcí lemování trub, konzol, držáků, ventilačních nástavců a ostatních kusových prvků do suti</t>
  </si>
  <si>
    <t>-906115226</t>
  </si>
  <si>
    <t>188</t>
  </si>
  <si>
    <t>764004801</t>
  </si>
  <si>
    <t>Demontáž klempířských konstrukcí žlabu podokapního do suti</t>
  </si>
  <si>
    <t>363246067</t>
  </si>
  <si>
    <t>117,72*1,03</t>
  </si>
  <si>
    <t>189</t>
  </si>
  <si>
    <t>764004831</t>
  </si>
  <si>
    <t>Demontáž klempířských konstrukcí žlabu mezistřešního nebo zaatikového do suti</t>
  </si>
  <si>
    <t>436183608</t>
  </si>
  <si>
    <t>190</t>
  </si>
  <si>
    <t>764004841</t>
  </si>
  <si>
    <t>Demontáž klempířských konstrukcí háku do suti</t>
  </si>
  <si>
    <t>1944647079</t>
  </si>
  <si>
    <t>117,72*1,03/1,2</t>
  </si>
  <si>
    <t>191</t>
  </si>
  <si>
    <t>764004861</t>
  </si>
  <si>
    <t>Demontáž klempířských konstrukcí svodu do suti</t>
  </si>
  <si>
    <t>-131792679</t>
  </si>
  <si>
    <t>14,5*11*1,05</t>
  </si>
  <si>
    <t>192</t>
  </si>
  <si>
    <t>764004862R</t>
  </si>
  <si>
    <t>Montáž a následná demontáž provizorní flexibilní hadice - náhrada za demnotované svody</t>
  </si>
  <si>
    <t>1830964284</t>
  </si>
  <si>
    <t>4,0*11</t>
  </si>
  <si>
    <t>193</t>
  </si>
  <si>
    <t>764131431</t>
  </si>
  <si>
    <t>Krytina ze svitků nebo tabulí z měděného plechu s úpravou u okapů, prostupů a výčnělků střechy rovné drážkováním z tabulí, velikosti 1000 x 2000 mm, sklon střechy do 30°</t>
  </si>
  <si>
    <t>60777323</t>
  </si>
  <si>
    <t xml:space="preserve">"plocha 07/K"   3,69*1,2</t>
  </si>
  <si>
    <t xml:space="preserve">"plocha P1"   7,35*1,2+2,1*1,05</t>
  </si>
  <si>
    <t>194</t>
  </si>
  <si>
    <t>764231466</t>
  </si>
  <si>
    <t>Oplechování střešních prvků z měděného plechu úžlabí rš 500 mm</t>
  </si>
  <si>
    <t>-1087382732</t>
  </si>
  <si>
    <t xml:space="preserve">"05/K"   úžlabí*1,03+4,8</t>
  </si>
  <si>
    <t>195</t>
  </si>
  <si>
    <t>764232404</t>
  </si>
  <si>
    <t>Oplechování střešních prvků z měděného plechu štítu závětrnou lištou rš 330 mm</t>
  </si>
  <si>
    <t>111742532</t>
  </si>
  <si>
    <t xml:space="preserve">"08/K"   43,6</t>
  </si>
  <si>
    <t>196</t>
  </si>
  <si>
    <t>764222434</t>
  </si>
  <si>
    <t>Oplechování střešních prvků z hliníkového plechu okapu okapovým plechem střechy rovné rš 330 mm</t>
  </si>
  <si>
    <t>1709953961</t>
  </si>
  <si>
    <t xml:space="preserve">"11/K"   117</t>
  </si>
  <si>
    <t>197</t>
  </si>
  <si>
    <t>764234411</t>
  </si>
  <si>
    <t>Oplechování horních ploch zdí a nadezdívek (atik) z měděného plechu mechanicky kotvených přes rš 800 mm</t>
  </si>
  <si>
    <t>-1598061269</t>
  </si>
  <si>
    <t xml:space="preserve">"07/K"   12,06*1,03</t>
  </si>
  <si>
    <t>198</t>
  </si>
  <si>
    <t>764236445</t>
  </si>
  <si>
    <t>Oplechování parapetů z měděného plechu rovných celoplošně lepených, bez rohů rš 400 mm</t>
  </si>
  <si>
    <t>1798320398</t>
  </si>
  <si>
    <t xml:space="preserve">"12/K"   1,05+0,4+1,75*3</t>
  </si>
  <si>
    <t>199</t>
  </si>
  <si>
    <t>764238481</t>
  </si>
  <si>
    <t>Oplechování říms a ozdobných prvků z měděného plechu oblých nebo ze segmentů, včetně rohů celoplošně lepené přes rš 670 mm</t>
  </si>
  <si>
    <t>836861231</t>
  </si>
  <si>
    <t xml:space="preserve">"13/K"   11,6*1,05</t>
  </si>
  <si>
    <t>200</t>
  </si>
  <si>
    <t>764331414</t>
  </si>
  <si>
    <t>Lemování zdí z měděného plechu boční nebo horní rovných, střech s krytinou skládanou mimo prejzovou rš 330 mm</t>
  </si>
  <si>
    <t>-127860347</t>
  </si>
  <si>
    <t xml:space="preserve">"04a/K"   (1,85+0,45)*2*1,05</t>
  </si>
  <si>
    <t xml:space="preserve">"04b/K"   1,0*4*1,05</t>
  </si>
  <si>
    <t xml:space="preserve">"09/K"   32,2*1,05+4,8</t>
  </si>
  <si>
    <t>201</t>
  </si>
  <si>
    <t>764531403</t>
  </si>
  <si>
    <t>Žlab podokapní z měděného plechu včetně háků a čel půlkruhový rš 250 mm</t>
  </si>
  <si>
    <t>-1374483294</t>
  </si>
  <si>
    <t xml:space="preserve">"01b/K"   4,8+5,5</t>
  </si>
  <si>
    <t>202</t>
  </si>
  <si>
    <t>764531404</t>
  </si>
  <si>
    <t>Žlab podokapní z měděného plechu včetně háků a čel půlkruhový rš 330 mm</t>
  </si>
  <si>
    <t>1774101516</t>
  </si>
  <si>
    <t xml:space="preserve">"01/K"   120*1,03</t>
  </si>
  <si>
    <t>203</t>
  </si>
  <si>
    <t>764531423R</t>
  </si>
  <si>
    <t>Příplatek za kruhový tvar žlabu půlkruhového rš 250 mm</t>
  </si>
  <si>
    <t>-562298890</t>
  </si>
  <si>
    <t xml:space="preserve">"01b/K - arkýř"   5,5</t>
  </si>
  <si>
    <t>204</t>
  </si>
  <si>
    <t>764531424</t>
  </si>
  <si>
    <t>Žlab podokapní z měděného plechu roh nebo kout, žlabu půlkruhového rš 330 mm</t>
  </si>
  <si>
    <t>1140965475</t>
  </si>
  <si>
    <t xml:space="preserve">4   "horní</t>
  </si>
  <si>
    <t xml:space="preserve">4   "spodní</t>
  </si>
  <si>
    <t>205</t>
  </si>
  <si>
    <t>764531443</t>
  </si>
  <si>
    <t>Žlab podokapní z měděného plechu kotlík oválný (trychtýřový), rš žlabu/průměr svodu 250/80 mm</t>
  </si>
  <si>
    <t>-1135938391</t>
  </si>
  <si>
    <t xml:space="preserve">"02c/K"   1</t>
  </si>
  <si>
    <t>206</t>
  </si>
  <si>
    <t>764531445</t>
  </si>
  <si>
    <t>Žlab podokapní z měděného plechu kotlík oválný (trychtýřový), rš žlabu/průměr svodu 400/120 mm</t>
  </si>
  <si>
    <t>-452524266</t>
  </si>
  <si>
    <t xml:space="preserve">"02b/K"   3</t>
  </si>
  <si>
    <t>207</t>
  </si>
  <si>
    <t>764531465</t>
  </si>
  <si>
    <t>Žlab podokapní z měděného plechu kotlík hranatý, 220x220x300 mm, průměr svodu 120 mm</t>
  </si>
  <si>
    <t>1495265935</t>
  </si>
  <si>
    <t xml:space="preserve">"02a/K"   6</t>
  </si>
  <si>
    <t>208</t>
  </si>
  <si>
    <t>764538421</t>
  </si>
  <si>
    <t>Svod z měděného plechu včetně objímek, kolen a odskoků kruhový, průměru 80 mm</t>
  </si>
  <si>
    <t>-1607352275</t>
  </si>
  <si>
    <t xml:space="preserve">"03b/K"   2,5</t>
  </si>
  <si>
    <t>209</t>
  </si>
  <si>
    <t>764538423</t>
  </si>
  <si>
    <t>Svod z měděného plechu včetně objímek, kolen a odskoků kruhový, průměru 120 mm</t>
  </si>
  <si>
    <t>-380050717</t>
  </si>
  <si>
    <t xml:space="preserve">"03a/K"   15,0+12,0+12,5+15,0+14,0+11,5+10,5+12,0+11,5</t>
  </si>
  <si>
    <t>210</t>
  </si>
  <si>
    <t>998764103</t>
  </si>
  <si>
    <t>Přesun hmot pro konstrukce klempířské stanovený z hmotnosti přesunovaného materiálu vodorovná dopravní vzdálenost do 50 m základní v objektech výšky přes 12 do 24 m</t>
  </si>
  <si>
    <t>965988475</t>
  </si>
  <si>
    <t>765</t>
  </si>
  <si>
    <t>Krytina skládaná</t>
  </si>
  <si>
    <t>211</t>
  </si>
  <si>
    <t>765111102</t>
  </si>
  <si>
    <t>Montáž krytiny keramické sklonu do 30° hladké (bobrovky) přes 32 do 40 ks/m2 na sucho šupinové krytí</t>
  </si>
  <si>
    <t>757079743</t>
  </si>
  <si>
    <t>212</t>
  </si>
  <si>
    <t>59660010</t>
  </si>
  <si>
    <t>taška bobrovka režná základní kulatý řez</t>
  </si>
  <si>
    <t>-345738901</t>
  </si>
  <si>
    <t>977,534*39,14 'Přepočtené koeficientem množství</t>
  </si>
  <si>
    <t>213</t>
  </si>
  <si>
    <t>59660021</t>
  </si>
  <si>
    <t>taška bobrovka režná hřebenová</t>
  </si>
  <si>
    <t>1110984784</t>
  </si>
  <si>
    <t>hřeben*6*2*1,03</t>
  </si>
  <si>
    <t>696,016*1,04 'Přepočtené koeficientem množství</t>
  </si>
  <si>
    <t>214</t>
  </si>
  <si>
    <t>59660024</t>
  </si>
  <si>
    <t>taška bobrovka režná okapová</t>
  </si>
  <si>
    <t>1275432744</t>
  </si>
  <si>
    <t>okap*6*1,03</t>
  </si>
  <si>
    <t>793,747*1,04 'Přepočtené koeficientem množství</t>
  </si>
  <si>
    <t>215</t>
  </si>
  <si>
    <t>765111203</t>
  </si>
  <si>
    <t>Montáž krytiny keramické okapové hrany s jednoduchou větrací mřížkou</t>
  </si>
  <si>
    <t>-1992929123</t>
  </si>
  <si>
    <t>216</t>
  </si>
  <si>
    <t>59660202</t>
  </si>
  <si>
    <t>mřížka ochranná větrací jednoduchá 1000/55mm</t>
  </si>
  <si>
    <t>1014302055</t>
  </si>
  <si>
    <t>128,438*1,03 'Přepočtené koeficientem množství</t>
  </si>
  <si>
    <t>217</t>
  </si>
  <si>
    <t>765111221</t>
  </si>
  <si>
    <t>Montáž krytiny keramické nárožní hrany větrané na sucho vkládaným lepícím pásem</t>
  </si>
  <si>
    <t>-688933811</t>
  </si>
  <si>
    <t>218</t>
  </si>
  <si>
    <t>765111251</t>
  </si>
  <si>
    <t>Montáž krytiny keramické hřebene větraného na sucho vkládaným pásem</t>
  </si>
  <si>
    <t>-1054652965</t>
  </si>
  <si>
    <t>(6,025+5,375+3,851+29,76+9,661)*1,03</t>
  </si>
  <si>
    <t>219</t>
  </si>
  <si>
    <t>59660030</t>
  </si>
  <si>
    <t>hřebenáč drážkový keramický š 210mm režný</t>
  </si>
  <si>
    <t>1019241126</t>
  </si>
  <si>
    <t>hřeben+nároží</t>
  </si>
  <si>
    <t>124,385*3,09 'Přepočtené koeficientem množství</t>
  </si>
  <si>
    <t>220</t>
  </si>
  <si>
    <t>59660041</t>
  </si>
  <si>
    <t>pás větrací kovový Al hřebene a nároží š 230mm</t>
  </si>
  <si>
    <t>1914681950</t>
  </si>
  <si>
    <t>124,385*1,03 'Přepočtené koeficientem množství</t>
  </si>
  <si>
    <t>221</t>
  </si>
  <si>
    <t>765111301</t>
  </si>
  <si>
    <t>Montáž krytiny keramické úžlabí na plechové noky (bobrovka)</t>
  </si>
  <si>
    <t>1791080030</t>
  </si>
  <si>
    <t>úžlabí*1,03</t>
  </si>
  <si>
    <t>222</t>
  </si>
  <si>
    <t>765111352</t>
  </si>
  <si>
    <t>Montáž krytiny keramické štítové hrany na sucho závětrnou lištou</t>
  </si>
  <si>
    <t>-392178153</t>
  </si>
  <si>
    <t xml:space="preserve">"dle výpisu výrobků"   43,6</t>
  </si>
  <si>
    <t>223</t>
  </si>
  <si>
    <t>765111401</t>
  </si>
  <si>
    <t>Montáž krytiny keramické opracování krytiny v místě prostupu plochy prostupu jednotlivě do 0,25 m2</t>
  </si>
  <si>
    <t>1996705029</t>
  </si>
  <si>
    <t>odhad</t>
  </si>
  <si>
    <t>224</t>
  </si>
  <si>
    <t>765111441</t>
  </si>
  <si>
    <t>Montáž krytiny keramické speciálních tvarů z krytiny hladké zborcených a nepravidelných tvarů na sucho</t>
  </si>
  <si>
    <t>1094839762</t>
  </si>
  <si>
    <t>styk krytin zvýšené části v místě okapu nad klenbami</t>
  </si>
  <si>
    <t>0,5*1,2</t>
  </si>
  <si>
    <t>225</t>
  </si>
  <si>
    <t>765111503</t>
  </si>
  <si>
    <t>Montáž krytiny keramické Příplatek k cenám včetně připevňovacích prostředků za sklon přes 30 do 40°</t>
  </si>
  <si>
    <t>-512303979</t>
  </si>
  <si>
    <t>226</t>
  </si>
  <si>
    <t>765111504</t>
  </si>
  <si>
    <t>Montáž krytiny keramické Příplatek k cenám včetně připevňovacích prostředků za sklon přes 40 do 50°</t>
  </si>
  <si>
    <t>-1197696916</t>
  </si>
  <si>
    <t>227</t>
  </si>
  <si>
    <t>765115021</t>
  </si>
  <si>
    <t>Montáž střešních doplňků krytiny keramické speciálních tašek větracích, protisněhových, prostupových, ukončovacích hladkých (bobrovky) na sucho</t>
  </si>
  <si>
    <t>1047550582</t>
  </si>
  <si>
    <t>bobrovky/100*42*1,03</t>
  </si>
  <si>
    <t>228</t>
  </si>
  <si>
    <t>59660026</t>
  </si>
  <si>
    <t>taška bobrovka režná větrací</t>
  </si>
  <si>
    <t>1807461945</t>
  </si>
  <si>
    <t>422,881*1,04 'Přepočtené koeficientem množství</t>
  </si>
  <si>
    <t>229</t>
  </si>
  <si>
    <t>765115111</t>
  </si>
  <si>
    <t>Montáž střešních doplňků krytiny keramické doplňků hřebene rozdělovacího hřebenáče</t>
  </si>
  <si>
    <t>-1884870438</t>
  </si>
  <si>
    <t>230</t>
  </si>
  <si>
    <t>59660004</t>
  </si>
  <si>
    <t>hřebenáč rozdělovací valbový k drážkovému hřebenáči š 210mm režný</t>
  </si>
  <si>
    <t>927373421</t>
  </si>
  <si>
    <t>4*1,03 'Přepočtené koeficientem množství</t>
  </si>
  <si>
    <t>231</t>
  </si>
  <si>
    <t>59660832</t>
  </si>
  <si>
    <t>hřebenáč rozdělovací "T" levý k drážkovému hřebenáči š 210mm režný</t>
  </si>
  <si>
    <t>1742789429</t>
  </si>
  <si>
    <t>1*1,03 'Přepočtené koeficientem množství</t>
  </si>
  <si>
    <t>232</t>
  </si>
  <si>
    <t>765115121</t>
  </si>
  <si>
    <t>Montáž střešních doplňků krytiny keramické doplňků hřebene ukončení hřebenáče</t>
  </si>
  <si>
    <t>-202685737</t>
  </si>
  <si>
    <t>233</t>
  </si>
  <si>
    <t>59660003</t>
  </si>
  <si>
    <t>ukončení hřebenáče vrchní k hřebenáči drážkovému š 210mm režná</t>
  </si>
  <si>
    <t>-1748560948</t>
  </si>
  <si>
    <t>9*1,03 'Přepočtené koeficientem množství</t>
  </si>
  <si>
    <t>234</t>
  </si>
  <si>
    <t>765115202</t>
  </si>
  <si>
    <t>Montáž střešních doplňků krytiny keramické nástavce pro odvětrání kanalizace</t>
  </si>
  <si>
    <t>-762034306</t>
  </si>
  <si>
    <t>235</t>
  </si>
  <si>
    <t>59660255</t>
  </si>
  <si>
    <t>nástavec odvětrání kovový D 125mm</t>
  </si>
  <si>
    <t>-675931633</t>
  </si>
  <si>
    <t>236</t>
  </si>
  <si>
    <t>765115302</t>
  </si>
  <si>
    <t>Montáž střešních doplňků krytiny keramické střešního výlezu plochy jednotlivě přes 0,25 m2</t>
  </si>
  <si>
    <t>166854057</t>
  </si>
  <si>
    <t>237</t>
  </si>
  <si>
    <t>764233452</t>
  </si>
  <si>
    <t>04/O Oplechování střešních prvků z měděného plechu střešní výlez rozměru 600 x 600 mm, střechy s krytinou skládanou nebo plechovou</t>
  </si>
  <si>
    <t>1066245130</t>
  </si>
  <si>
    <t>238</t>
  </si>
  <si>
    <t>765115401</t>
  </si>
  <si>
    <t>Montáž střešních doplňků krytiny keramické protisněhové zábrany háku</t>
  </si>
  <si>
    <t>-1534506611</t>
  </si>
  <si>
    <t>bobrovky*1,8*1,03</t>
  </si>
  <si>
    <t>239</t>
  </si>
  <si>
    <t>59660241</t>
  </si>
  <si>
    <t>hák protisněhový keramické hladké krytiny</t>
  </si>
  <si>
    <t>-1895474908</t>
  </si>
  <si>
    <t>240</t>
  </si>
  <si>
    <t>765115402</t>
  </si>
  <si>
    <t>Montáž střešních doplňků krytiny keramické protisněhové zábrany držáku (mříže sněholamu, kulatiny)</t>
  </si>
  <si>
    <t>-220659594</t>
  </si>
  <si>
    <t>dle výpisu prvků 10/K</t>
  </si>
  <si>
    <t>98/3*4</t>
  </si>
  <si>
    <t>241</t>
  </si>
  <si>
    <t>765115403</t>
  </si>
  <si>
    <t>Montáž střešních doplňků krytiny keramické protisněhové zábrany mříže sněholamu</t>
  </si>
  <si>
    <t>21275918</t>
  </si>
  <si>
    <t>98,0</t>
  </si>
  <si>
    <t>242</t>
  </si>
  <si>
    <t>59660033</t>
  </si>
  <si>
    <t>10/K komplet protisněhový (4x držák mříže, sněhová mříž d 3000mm, 2x spojka mříže)</t>
  </si>
  <si>
    <t>sada</t>
  </si>
  <si>
    <t>748013248</t>
  </si>
  <si>
    <t>98,0/3</t>
  </si>
  <si>
    <t>32,667*1,03 'Přepočtené koeficientem množství</t>
  </si>
  <si>
    <t>243</t>
  </si>
  <si>
    <t>765121841</t>
  </si>
  <si>
    <t>Demontáž krytiny betonové bobrovky, sklonu do 30° na sucho do suti</t>
  </si>
  <si>
    <t>989795783</t>
  </si>
  <si>
    <t>244</t>
  </si>
  <si>
    <t>765121861</t>
  </si>
  <si>
    <t>Demontáž krytiny betonové Příplatek k cenám za sklon přes 30° do suti</t>
  </si>
  <si>
    <t>-1813052554</t>
  </si>
  <si>
    <t>245</t>
  </si>
  <si>
    <t>765121881</t>
  </si>
  <si>
    <t>Demontáž krytiny betonové hřebenů a nároží, sklonu do 30° z hřebenáčů na sucho do suti</t>
  </si>
  <si>
    <t>455441502</t>
  </si>
  <si>
    <t>9,75*2+6,08</t>
  </si>
  <si>
    <t>246</t>
  </si>
  <si>
    <t>765121891</t>
  </si>
  <si>
    <t>884728603</t>
  </si>
  <si>
    <t>247</t>
  </si>
  <si>
    <t>765131803</t>
  </si>
  <si>
    <t>Demontáž azbestocementové krytiny skládané sklonu do 30° do suti</t>
  </si>
  <si>
    <t>-1170470318</t>
  </si>
  <si>
    <t>248</t>
  </si>
  <si>
    <t>765131843</t>
  </si>
  <si>
    <t>Demontáž azbestocementové krytiny skládané Příplatek k cenám za sklon přes 30° demontáže krytiny</t>
  </si>
  <si>
    <t>901713465</t>
  </si>
  <si>
    <t>249</t>
  </si>
  <si>
    <t>765132001R</t>
  </si>
  <si>
    <t>Demontáž AZC krytiny - tříkomorová dekontaminační personální propust</t>
  </si>
  <si>
    <t>1337940852</t>
  </si>
  <si>
    <t>250</t>
  </si>
  <si>
    <t>765132002R</t>
  </si>
  <si>
    <t>Demontáž AZC krytiny - zajištění protoru vytvořením kontrolovaného pásma</t>
  </si>
  <si>
    <t>546214616</t>
  </si>
  <si>
    <t>251</t>
  </si>
  <si>
    <t>765132003R</t>
  </si>
  <si>
    <t>Demontáž AZC krytiny - administrace, spolupráce s KHS a úřady</t>
  </si>
  <si>
    <t>-1307820449</t>
  </si>
  <si>
    <t>252</t>
  </si>
  <si>
    <t>765132004R</t>
  </si>
  <si>
    <t>Práce s materiálem s obsahem azbestu</t>
  </si>
  <si>
    <t>1935801948</t>
  </si>
  <si>
    <t>253</t>
  </si>
  <si>
    <t>765132005R</t>
  </si>
  <si>
    <t>Demontáž AZC krytiny - nástřik polymerními hmotami a speciálními enkapsulačními přípravky</t>
  </si>
  <si>
    <t>579502922</t>
  </si>
  <si>
    <t>254</t>
  </si>
  <si>
    <t>765132006R</t>
  </si>
  <si>
    <t>Demontáž AZC krytiny - kontrolní měření zbytkového výskytu AZC vláken v ovzduší</t>
  </si>
  <si>
    <t>-773639761</t>
  </si>
  <si>
    <t xml:space="preserve">"před nástupem žáků"   6</t>
  </si>
  <si>
    <t xml:space="preserve">"po ukončení každé etapy"   2*3</t>
  </si>
  <si>
    <t>255</t>
  </si>
  <si>
    <t>765191013</t>
  </si>
  <si>
    <t>Montáž pojistné hydroizolační nebo parotěsné fólie kladené ve sklonu přes 20° volně na bednění nebo tepelnou izolaci</t>
  </si>
  <si>
    <t>1798122989</t>
  </si>
  <si>
    <t>bobrovky*1,05</t>
  </si>
  <si>
    <t>256</t>
  </si>
  <si>
    <t>28329324</t>
  </si>
  <si>
    <t>fólie kontaktní difuzně propustná pro doplňkovou hydroizolační vrstvu, třívrstvá mikroporézní PP 130-140g/m2</t>
  </si>
  <si>
    <t>1585727897</t>
  </si>
  <si>
    <t>1026,411*1,1 'Přepočtené koeficientem množství</t>
  </si>
  <si>
    <t>257</t>
  </si>
  <si>
    <t>765191051</t>
  </si>
  <si>
    <t>Montáž pojistné hydroizolační nebo parotěsné fólie hřebene nebo nároží, střechy větrané</t>
  </si>
  <si>
    <t>524118416</t>
  </si>
  <si>
    <t>258</t>
  </si>
  <si>
    <t>-1875632408</t>
  </si>
  <si>
    <t>56,312*1,15 'Přepočtené koeficientem množství</t>
  </si>
  <si>
    <t>259</t>
  </si>
  <si>
    <t>765191061</t>
  </si>
  <si>
    <t>Montáž pojistné hydroizolační nebo parotěsné fólie úžlabí, střechy větrané</t>
  </si>
  <si>
    <t>-910954356</t>
  </si>
  <si>
    <t>260</t>
  </si>
  <si>
    <t>-223566816</t>
  </si>
  <si>
    <t>42,998*1,15 'Přepočtené koeficientem množství</t>
  </si>
  <si>
    <t>261</t>
  </si>
  <si>
    <t>765191071</t>
  </si>
  <si>
    <t>Montáž pojistné hydroizolační nebo parotěsné fólie okapu přesahem na okapnici</t>
  </si>
  <si>
    <t>1240069009</t>
  </si>
  <si>
    <t>okap*1,03</t>
  </si>
  <si>
    <t>262</t>
  </si>
  <si>
    <t>1925289651</t>
  </si>
  <si>
    <t>132,291*1,15 'Přepočtené koeficientem množství</t>
  </si>
  <si>
    <t>263</t>
  </si>
  <si>
    <t>765191091</t>
  </si>
  <si>
    <t>Montáž pojistné hydroizolační nebo parotěsné fólie Příplatek k cenám montáže na bednění nebo tepelnou izolaci za sklon přes 30°</t>
  </si>
  <si>
    <t>-589715784</t>
  </si>
  <si>
    <t>264</t>
  </si>
  <si>
    <t>765191911</t>
  </si>
  <si>
    <t>Demontáž pojistné hydroizolační fólie kladené ve sklonu přes 30°</t>
  </si>
  <si>
    <t>769310498</t>
  </si>
  <si>
    <t>265</t>
  </si>
  <si>
    <t>765192811</t>
  </si>
  <si>
    <t>Demontáž střešního výlezu jakékoliv plochy</t>
  </si>
  <si>
    <t>-891702146</t>
  </si>
  <si>
    <t>266</t>
  </si>
  <si>
    <t>998765103</t>
  </si>
  <si>
    <t>Přesun hmot pro krytiny skládané stanovený z hmotnosti přesunovaného materiálu vodorovná dopravní vzdálenost do 50 m na objektech výšky přes 12 do 24 m</t>
  </si>
  <si>
    <t>1947793817</t>
  </si>
  <si>
    <t>766</t>
  </si>
  <si>
    <t>Konstrukce truhlářské</t>
  </si>
  <si>
    <t>267</t>
  </si>
  <si>
    <t>766671023</t>
  </si>
  <si>
    <t>Montáž střešních oken dřevěných nebo plastových kyvných, výklopných/kyvných s okenním rámem a lemováním, s plisovaným límcem, s napojením na krytinu do krytiny tvarované, rozměru 78 x 98 cm</t>
  </si>
  <si>
    <t>1839643210</t>
  </si>
  <si>
    <t>268</t>
  </si>
  <si>
    <t>61124762</t>
  </si>
  <si>
    <t>okno střešní dřevěné bílé PU povrch kyvné, izolační trojsklo 78x98cm, Uw=0,81W/m2K Al oplechování kombinace 2x2</t>
  </si>
  <si>
    <t>-534466592</t>
  </si>
  <si>
    <t xml:space="preserve">"03/O - kombinace 2x2 dle  popisu výkazu výrobků"   1</t>
  </si>
  <si>
    <t>269</t>
  </si>
  <si>
    <t>766671024</t>
  </si>
  <si>
    <t>Montáž střešních oken dřevěných nebo plastových kyvných, výklopných/kyvných s okenním rámem a lemováním, s plisovaným límcem, s napojením na krytinu do krytiny tvarované, rozměru 78 x 118 cm</t>
  </si>
  <si>
    <t>220477312</t>
  </si>
  <si>
    <t xml:space="preserve">"01a/O"   4*3</t>
  </si>
  <si>
    <t xml:space="preserve">"01b/O"   2*3</t>
  </si>
  <si>
    <t>270</t>
  </si>
  <si>
    <t>61124553a</t>
  </si>
  <si>
    <t>okno střešní dřevěné bílé PU povrch kyvné, izolační trojsklo 78x118cm, Uw=0,83W/m2K Al oplechování, kombinace 2x2</t>
  </si>
  <si>
    <t>-1020007592</t>
  </si>
  <si>
    <t xml:space="preserve">"01a/O - kombinace 2x2 dle  popisu výkazu výrobků"   3</t>
  </si>
  <si>
    <t>271</t>
  </si>
  <si>
    <t>61124553b</t>
  </si>
  <si>
    <t>okno střešní dřevěné bílé PU povrch kyvné, izolační trojsklo 78x118cm, Uw=0,83W/m2K Al oplechování, kombinace 2x1</t>
  </si>
  <si>
    <t>1924920209</t>
  </si>
  <si>
    <t>272</t>
  </si>
  <si>
    <t>766671031</t>
  </si>
  <si>
    <t>Montáž střešních oken dřevěných nebo plastových kyvných, výklopných/kyvných s okenním rámem a lemováním, s plisovaným límcem, s napojením na krytinu do krytiny tvarované, rozměru 114 x 140 cm</t>
  </si>
  <si>
    <t>-888664824</t>
  </si>
  <si>
    <t xml:space="preserve">"02/O"   1*2</t>
  </si>
  <si>
    <t>273</t>
  </si>
  <si>
    <t>61124624</t>
  </si>
  <si>
    <t>okno střešní dřevěné bílé PU povrch kyvné, izolační trojsklo 114x140cm, Uw=0,81W/m2K Al oplechování kombinace 1x2</t>
  </si>
  <si>
    <t>2038917019</t>
  </si>
  <si>
    <t xml:space="preserve">"02/O - kombinace 1x2 dle  popisu výkazu výrobků"   1</t>
  </si>
  <si>
    <t>274</t>
  </si>
  <si>
    <t>766674811</t>
  </si>
  <si>
    <t>Demontáž střešních oken na krytině hladké a drážkové, sklonu přes 30 do 45°</t>
  </si>
  <si>
    <t>-1440372318</t>
  </si>
  <si>
    <t>18+6</t>
  </si>
  <si>
    <t>275</t>
  </si>
  <si>
    <t>766691914</t>
  </si>
  <si>
    <t xml:space="preserve">Ostatní práce  vyvěšení nebo zavěšení křídel s případným uložením a opětovným zavěšením po provedení stavebních změn dřevěných dveřních, plochy do 2 m2</t>
  </si>
  <si>
    <t>2087252018</t>
  </si>
  <si>
    <t>dotčené místnosti 2x</t>
  </si>
  <si>
    <t>8*2</t>
  </si>
  <si>
    <t>276</t>
  </si>
  <si>
    <t>998766103</t>
  </si>
  <si>
    <t>Přesun hmot pro konstrukce truhlářské stanovený z hmotnosti přesunovaného materiálu vodorovná dopravní vzdálenost do 50 m základní v objektech výšky přes 12 do 24 m</t>
  </si>
  <si>
    <t>-1794050249</t>
  </si>
  <si>
    <t>767</t>
  </si>
  <si>
    <t>Konstrukce zámečnické</t>
  </si>
  <si>
    <t>277</t>
  </si>
  <si>
    <t>767851803</t>
  </si>
  <si>
    <t>Demontáž komínových lávek kompletní celé lávky</t>
  </si>
  <si>
    <t>1516774993</t>
  </si>
  <si>
    <t>1,9+1,0</t>
  </si>
  <si>
    <t>278</t>
  </si>
  <si>
    <t>767995113</t>
  </si>
  <si>
    <t>Montáž ostatních atypických zámečnických konstrukcí hmotnosti přes 10 do 20 kg</t>
  </si>
  <si>
    <t>kg</t>
  </si>
  <si>
    <t>522105255</t>
  </si>
  <si>
    <t xml:space="preserve">"01/Z"   15,0</t>
  </si>
  <si>
    <t xml:space="preserve">"03/Z"   30,0</t>
  </si>
  <si>
    <t>279</t>
  </si>
  <si>
    <t>RMAT0002</t>
  </si>
  <si>
    <t xml:space="preserve">01/Z  atypická zámečnická konstrukce - pomocný žebřík</t>
  </si>
  <si>
    <t>1903134992</t>
  </si>
  <si>
    <t xml:space="preserve">"pomocný žebřík dle  popisu výkazu výrobků"   1</t>
  </si>
  <si>
    <t>280</t>
  </si>
  <si>
    <t>RMAT0004</t>
  </si>
  <si>
    <t xml:space="preserve">02/Z  atypická zámečnická konstrukce - komínová lávka</t>
  </si>
  <si>
    <t>-909868558</t>
  </si>
  <si>
    <t xml:space="preserve">"03/Z dle  popisu výkazu výrobků"   30,0</t>
  </si>
  <si>
    <t>281</t>
  </si>
  <si>
    <t>767995114</t>
  </si>
  <si>
    <t>Montáž ostatních atypických zámečnických konstrukcí hmotnosti přes 20 do 50 kg</t>
  </si>
  <si>
    <t>-1831246742</t>
  </si>
  <si>
    <t xml:space="preserve">"02/Z  komínová lávka"    118,45</t>
  </si>
  <si>
    <t>282</t>
  </si>
  <si>
    <t>RMAT0003</t>
  </si>
  <si>
    <t>352239285</t>
  </si>
  <si>
    <t xml:space="preserve">"02/Z dle  popisu výkazu výrobků"   118,45</t>
  </si>
  <si>
    <t>283</t>
  </si>
  <si>
    <t>767996801</t>
  </si>
  <si>
    <t>Demontáž ostatních zámečnických konstrukcí rozebráním o hmotnosti jednotlivých dílů do 50 kg</t>
  </si>
  <si>
    <t>-1531490603</t>
  </si>
  <si>
    <t xml:space="preserve">150,0   "anténa včetně rozvaděče</t>
  </si>
  <si>
    <t>284</t>
  </si>
  <si>
    <t>998767103</t>
  </si>
  <si>
    <t>Přesun hmot pro zámečnické konstrukce stanovený z hmotnosti přesunovaného materiálu vodorovná dopravní vzdálenost do 50 m základní v objektech výšky přes 12 do 24 m</t>
  </si>
  <si>
    <t>673238260</t>
  </si>
  <si>
    <t>783</t>
  </si>
  <si>
    <t>Dokončovací práce - nátěry</t>
  </si>
  <si>
    <t>285</t>
  </si>
  <si>
    <t>783118211</t>
  </si>
  <si>
    <t>Lakovací nátěr truhlářských konstrukcí dvojnásobný s mezibroušením syntetický</t>
  </si>
  <si>
    <t>-1359426327</t>
  </si>
  <si>
    <t>obložení prvků krovu v dotčených místnostech</t>
  </si>
  <si>
    <t xml:space="preserve">0,25*4*2,87+(0,3+0,2)*2*3,1   "m305</t>
  </si>
  <si>
    <t xml:space="preserve">0,25*4*(2,84+3,2)*2*1,1   "m313,314</t>
  </si>
  <si>
    <t>286</t>
  </si>
  <si>
    <t>783213121</t>
  </si>
  <si>
    <t>Preventivní napouštěcí nátěr tesařských prvků proti dřevokazným houbám, hmyzu a plísním zabudovaných do konstrukce dvojnásobný syntetický</t>
  </si>
  <si>
    <t>-646586976</t>
  </si>
  <si>
    <t xml:space="preserve">azcdem*0,9  "původní bednění </t>
  </si>
  <si>
    <t>287</t>
  </si>
  <si>
    <t>783315101</t>
  </si>
  <si>
    <t>Mezinátěr zámečnických konstrukcí jednonásobný syntetický standardní</t>
  </si>
  <si>
    <t>-597560302</t>
  </si>
  <si>
    <t>zárubně v dotčených místnostech</t>
  </si>
  <si>
    <t>(2*1,97+0,9)*(0,1+2*0,05)*2</t>
  </si>
  <si>
    <t>(2*1,97+0,8)*(0,1+2*0,05)*5</t>
  </si>
  <si>
    <t>(2*1,97+1,25)*(0,1+2*0,05)*1</t>
  </si>
  <si>
    <t>288</t>
  </si>
  <si>
    <t>783317101</t>
  </si>
  <si>
    <t>Krycí nátěr (email) zámečnických konstrukcí jednonásobný syntetický standardní</t>
  </si>
  <si>
    <t>283103092</t>
  </si>
  <si>
    <t>7,714</t>
  </si>
  <si>
    <t>289</t>
  </si>
  <si>
    <t>783809227</t>
  </si>
  <si>
    <t>Montáž ozdobných prvků na fasádní plochy (materiál ve specifikaci ) s převažujícím délkovým rozměrem hladkých, výšky (šířky) lepené plochy přes 200 mm</t>
  </si>
  <si>
    <t>730229819</t>
  </si>
  <si>
    <t>lišta na čele kordonové římsy</t>
  </si>
  <si>
    <t>290</t>
  </si>
  <si>
    <t>RMAT0001</t>
  </si>
  <si>
    <t>fasádní římsa dvoustupňová - profil EPS 70 Fas 1000/360/60 mm</t>
  </si>
  <si>
    <t>-274084473</t>
  </si>
  <si>
    <t>291</t>
  </si>
  <si>
    <t>783823135</t>
  </si>
  <si>
    <t>Penetrační nátěr omítek hladkých omítek hladkých, zrnitých tenkovrstvých nebo štukových stupně členitosti 1 a 2 silikonový</t>
  </si>
  <si>
    <t>1117510616</t>
  </si>
  <si>
    <t>stávající omítky pod zateplením</t>
  </si>
  <si>
    <t>so3*1,2</t>
  </si>
  <si>
    <t>292</t>
  </si>
  <si>
    <t>783823143</t>
  </si>
  <si>
    <t>Penetrační nátěr omítek hladkých zdiva lícového silikátový</t>
  </si>
  <si>
    <t>685191685</t>
  </si>
  <si>
    <t>784</t>
  </si>
  <si>
    <t>Dokončovací práce - malby a tapety</t>
  </si>
  <si>
    <t>293</t>
  </si>
  <si>
    <t>784111001</t>
  </si>
  <si>
    <t>Oprášení (ometení) podkladu v místnostech výšky do 3,80 m</t>
  </si>
  <si>
    <t>1830023519</t>
  </si>
  <si>
    <t>294</t>
  </si>
  <si>
    <t>784171101</t>
  </si>
  <si>
    <t>Zakrytí nemalovaných ploch (materiál ve specifikaci) včetně pozdějšího odkrytí podlah</t>
  </si>
  <si>
    <t>2078135318</t>
  </si>
  <si>
    <t>podlahy místností dotčené stavební činností - m315, 314, 313, 305, 310, 311, 312</t>
  </si>
  <si>
    <t>34,1+21,78+36,3+39,48+53,67+7,15+12,31</t>
  </si>
  <si>
    <t>295</t>
  </si>
  <si>
    <t>60726236</t>
  </si>
  <si>
    <t>deska dřevoštěpková OSB 3 ostrá hrana nebroušená tl 10mm</t>
  </si>
  <si>
    <t>749221571</t>
  </si>
  <si>
    <t>204,79*1,05 'Přepočtené koeficientem množství</t>
  </si>
  <si>
    <t>296</t>
  </si>
  <si>
    <t>69311315</t>
  </si>
  <si>
    <t>textilie netkaná HPPE 150g/m2</t>
  </si>
  <si>
    <t>1243411664</t>
  </si>
  <si>
    <t>297</t>
  </si>
  <si>
    <t>784211121</t>
  </si>
  <si>
    <t>Malby z malířských směsí oděruvzdorných za mokra dvojnásobné, bílé za mokra oděruvzdorné středně v místnostech výšky do 3,80 m</t>
  </si>
  <si>
    <t>1756436434</t>
  </si>
  <si>
    <t xml:space="preserve">(6,96+8,2)*1,2+(8,2+5,8)/2*3,25*1,2+(6,96+4,55)/2*3,25   "m310</t>
  </si>
  <si>
    <t xml:space="preserve">(2,34+5,26)*1,2+2,34*(3,25-1,2)/2+(5,26+2,95)/2*3,25   "m312</t>
  </si>
  <si>
    <t xml:space="preserve">2,8*(3,25-1,2)/2*2+2,84*1,2+2,84*3,25   "m311</t>
  </si>
  <si>
    <t xml:space="preserve">4,2*1,0+3,9*1,2+(4,26+8,48)/2*3,46*2   "m315</t>
  </si>
  <si>
    <t xml:space="preserve">22,99*2,84+21,78   "m314</t>
  </si>
  <si>
    <t xml:space="preserve">31,75*2,84+36,3   "m313</t>
  </si>
  <si>
    <t xml:space="preserve">(5,8+7,15)*1,43+(5,8+4,23)/2*2,87+(7,15+5,6)/2*2,87   "m305</t>
  </si>
  <si>
    <t xml:space="preserve">209,013   "plocha SDK</t>
  </si>
  <si>
    <t xml:space="preserve">"ostatní plocha jinde neuvedená - 10%"   634,157*0,1</t>
  </si>
  <si>
    <t>298</t>
  </si>
  <si>
    <t>784211163</t>
  </si>
  <si>
    <t>Malby z malířských směsí oděruvzdorných za mokra Příplatek k cenám dvojnásobných maleb za provádění barevné malby tónované na tónovacích automatech, v odstínu středně sytém</t>
  </si>
  <si>
    <t>365430504</t>
  </si>
  <si>
    <t xml:space="preserve">697,573*0,6   "malby - 60%</t>
  </si>
  <si>
    <t>D.1.4.1 - Elektroinstalace</t>
  </si>
  <si>
    <t>Ústí nad Orlicí</t>
  </si>
  <si>
    <t>Roman Hroděj</t>
  </si>
  <si>
    <t xml:space="preserve">    741 - Elektroinstalace - silnoproud</t>
  </si>
  <si>
    <t>HZS - Hodinové zúčtovací sazby</t>
  </si>
  <si>
    <t>741</t>
  </si>
  <si>
    <t>Elektroinstalace - silnoproud</t>
  </si>
  <si>
    <t>741110511</t>
  </si>
  <si>
    <t>Montáž lišt a kanálků elektroinstalačních se spojkami, ohyby a rohy a s nasunutím do krabic vkládacích s víčkem, šířky do 60 mm</t>
  </si>
  <si>
    <t>-675280733</t>
  </si>
  <si>
    <t>34571007</t>
  </si>
  <si>
    <t>lišta elektroinstalační hranatá PVC 40x20mm</t>
  </si>
  <si>
    <t>1338233760</t>
  </si>
  <si>
    <t>65*1,05 "Přepočtené koeficientem množství</t>
  </si>
  <si>
    <t>741112111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</si>
  <si>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</si>
  <si>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-1078788644</t>
  </si>
  <si>
    <t>1000105716</t>
  </si>
  <si>
    <t>Svorka spojovací WAGO 2273-205, 5x0,5-2,5mm (100ks)</t>
  </si>
  <si>
    <t>-1845015669</t>
  </si>
  <si>
    <t>34571478</t>
  </si>
  <si>
    <t>krabice v uzavřeném provedení PP s krytím IP 66 čtvercová 80x80mm</t>
  </si>
  <si>
    <t>-915658492</t>
  </si>
  <si>
    <t>741120401</t>
  </si>
  <si>
    <t>Montáž vodičů izolovaných měděných drátovacích bez ukončení v rozváděčích plných a laněných (např. CY), průřezu žily 0,35 až 6 mm2</t>
  </si>
  <si>
    <t>572455343</t>
  </si>
  <si>
    <t>34141026</t>
  </si>
  <si>
    <t>vodič propojovací flexibilní jádro Cu lanované izolace PVC 450/750V (H07V-K) 1x4mm2</t>
  </si>
  <si>
    <t>1632049451</t>
  </si>
  <si>
    <t>6*1,15 "Přepočtené koeficientem množství</t>
  </si>
  <si>
    <t>741122122</t>
  </si>
  <si>
    <t>Montáž kabelů měděných bez ukončení uložených v trubkách zatažených plných kulatých nebo bezhalogenových (např. CYKY) počtu a průřezu žil 3x1,5 až 6 mm2</t>
  </si>
  <si>
    <t>344902563</t>
  </si>
  <si>
    <t>34111030</t>
  </si>
  <si>
    <t>kabel instalační jádro Cu plné izolace PVC plášť PVC 450/750V (CYKY) 3x1,5mm2</t>
  </si>
  <si>
    <t>349907003</t>
  </si>
  <si>
    <t>100*1,15 "Přepočtené koeficientem množství</t>
  </si>
  <si>
    <t>741310031</t>
  </si>
  <si>
    <t>Montáž spínačů jedno nebo dvoupólových nástěnných se zapojením vodičů, pro prostředí venkovní nebo mokré spínačů, řazení 1-jednopólových</t>
  </si>
  <si>
    <t>-1788367149</t>
  </si>
  <si>
    <t>34535015</t>
  </si>
  <si>
    <t>spínač nástěnný jednopólový, řazení 1, IP44, šroubové svorky</t>
  </si>
  <si>
    <t>-322924144</t>
  </si>
  <si>
    <t>741321001</t>
  </si>
  <si>
    <t>Montáž proudových chráničů se zapojením vodičů dvoupólových nn do 25 A bez krytu</t>
  </si>
  <si>
    <t>1884861236</t>
  </si>
  <si>
    <t>proudový chránič dvoupólový kombinovaný B10A/2/0,03-A</t>
  </si>
  <si>
    <t>1395064726</t>
  </si>
  <si>
    <t>741371004</t>
  </si>
  <si>
    <t>Montáž svítidel zářivkových se zapojením vodičů bytových nebo společenských místností stropních přisazených 2 zdroje s krytem</t>
  </si>
  <si>
    <t>-1353136837</t>
  </si>
  <si>
    <t>741372021</t>
  </si>
  <si>
    <t>Montáž svítidel s integrovaným zdrojem LED se zapojením vodičů interiérových přisazených nástěnných hranatých nebo kruhových, plochy do 0,09 m2</t>
  </si>
  <si>
    <t>930296885</t>
  </si>
  <si>
    <t>Svítidlo nástěnné přisazené kruhové nebo hranaté 15-20W min. IP44</t>
  </si>
  <si>
    <t>-2076376734</t>
  </si>
  <si>
    <t>741374823</t>
  </si>
  <si>
    <t>Demontáž svítidel se zachováním funkčnosti interiérových modulového systému zářivkových, délky přes 1100 mm</t>
  </si>
  <si>
    <t>-783367126</t>
  </si>
  <si>
    <t>741420001</t>
  </si>
  <si>
    <t>Montáž hromosvodného vedení svodových drátů nebo lan s podpěrami, Ø do 10 mm</t>
  </si>
  <si>
    <t>155219956</t>
  </si>
  <si>
    <t>35441077</t>
  </si>
  <si>
    <t>drát D 8mm AlMgSi</t>
  </si>
  <si>
    <t>-1135005958</t>
  </si>
  <si>
    <t>741810001</t>
  </si>
  <si>
    <t>Zkoušky a prohlídky elektrických rozvodů a zařízení celková prohlídka a vyhotovení revizní zprávy pro objem montážních prací do 100 tis. Kč</t>
  </si>
  <si>
    <t>934048091</t>
  </si>
  <si>
    <t>741910512</t>
  </si>
  <si>
    <t>Montáž kovových nosných a doplňkových konstrukcí se zhotovením pro upevnění přístrojů a zařízení celkové hmotnosti přes 5 do 10 kg</t>
  </si>
  <si>
    <t>1532397487</t>
  </si>
  <si>
    <t>nosná nebo doplňková kovová konstrukce pro zavěšení kabelových svazků a trubek PVC</t>
  </si>
  <si>
    <t>928215495</t>
  </si>
  <si>
    <t>741920245</t>
  </si>
  <si>
    <t>Protipožární ucpávky samostatných kabelů prostup stěnou, tloušťky do 100 mm tmelem požární odolnost EI 90, průměr kabelu do 21 mm</t>
  </si>
  <si>
    <t>1894803783</t>
  </si>
  <si>
    <t>8500207620</t>
  </si>
  <si>
    <t>Páska vázací Cimco UV 280×4,5 mm černá 100 ks</t>
  </si>
  <si>
    <t>1294588902</t>
  </si>
  <si>
    <t>10.042.107</t>
  </si>
  <si>
    <t>CEMVIN Deska 1250x365x5mm bezazbestová</t>
  </si>
  <si>
    <t>-2040563981</t>
  </si>
  <si>
    <t>998741103</t>
  </si>
  <si>
    <t>Přesun hmot pro silnoproud stanovený z hmotnosti přesunovaného materiálu vodorovná dopravní vzdálenost do 50 m základní v objektech výšky přes 12 do 24 m</t>
  </si>
  <si>
    <t>-1420702226</t>
  </si>
  <si>
    <t>HZS</t>
  </si>
  <si>
    <t>Hodinové zúčtovací sazby</t>
  </si>
  <si>
    <t>HZS2231</t>
  </si>
  <si>
    <t>Hodinové zúčtovací sazby profesí PSV provádění stavebních instalací elektrikář</t>
  </si>
  <si>
    <t>hod</t>
  </si>
  <si>
    <t>512</t>
  </si>
  <si>
    <t>-1857287681</t>
  </si>
  <si>
    <t>HZS2232</t>
  </si>
  <si>
    <t>Hodinové zúčtovací sazby profesí PSV provádění stavebních instalací elektrikář odborný</t>
  </si>
  <si>
    <t>811925484</t>
  </si>
  <si>
    <t>D.1.4.2 - Hromosvod</t>
  </si>
  <si>
    <t>Jiří Skalický</t>
  </si>
  <si>
    <t>D1 - C21M - Elektromontáž</t>
  </si>
  <si>
    <t>D2 - Materiály</t>
  </si>
  <si>
    <t>D3 - Práce v HZS</t>
  </si>
  <si>
    <t>D4 - Vedlejší rozpočtové náklady</t>
  </si>
  <si>
    <t>D1</t>
  </si>
  <si>
    <t>C21M - Elektromontáž</t>
  </si>
  <si>
    <t>210220001</t>
  </si>
  <si>
    <t>Jímací vedení na povrchu AIMgSI průměr 8mm bez nátěru</t>
  </si>
  <si>
    <t>210220211</t>
  </si>
  <si>
    <t>jímací tyč do 2m délky do dřeva/ zdi vč. upevnění</t>
  </si>
  <si>
    <t>ks</t>
  </si>
  <si>
    <t>210220401</t>
  </si>
  <si>
    <t>označení svodu štítky smalt/umělá hmota</t>
  </si>
  <si>
    <t>210220431</t>
  </si>
  <si>
    <t>tvarováni mont. dílu - jímače, ochranné trubky, úhelníky</t>
  </si>
  <si>
    <t>216220108</t>
  </si>
  <si>
    <t>montáž podpěry PV 01</t>
  </si>
  <si>
    <t>216220115</t>
  </si>
  <si>
    <t>montáž podpěry PV 11</t>
  </si>
  <si>
    <t>216220119</t>
  </si>
  <si>
    <t>montáž podpěry PV 15</t>
  </si>
  <si>
    <t>216220122</t>
  </si>
  <si>
    <t>montáž podpěry PV 21</t>
  </si>
  <si>
    <t>216220235</t>
  </si>
  <si>
    <t>montáž svorky SJ01</t>
  </si>
  <si>
    <t>216220238</t>
  </si>
  <si>
    <t>montáž svorky SO</t>
  </si>
  <si>
    <t>216220239</t>
  </si>
  <si>
    <t>montáž svorky SP1</t>
  </si>
  <si>
    <t>216220243</t>
  </si>
  <si>
    <t>montáž svorky SS</t>
  </si>
  <si>
    <t>216220255</t>
  </si>
  <si>
    <t>montáž svorky SU FeZn</t>
  </si>
  <si>
    <t>216220256</t>
  </si>
  <si>
    <t>montáž svorky SZ</t>
  </si>
  <si>
    <t>216220362</t>
  </si>
  <si>
    <t xml:space="preserve">montáž jímací tyče  do 3m</t>
  </si>
  <si>
    <t>D2</t>
  </si>
  <si>
    <t>Materiály</t>
  </si>
  <si>
    <t>1003449</t>
  </si>
  <si>
    <t>Stříška ochranná dolní OS 04 FeZn (d otvoru 20 mm)</t>
  </si>
  <si>
    <t>KS</t>
  </si>
  <si>
    <t>1003457</t>
  </si>
  <si>
    <t>Stříška ochranná horní OS 01 FeZn (d otvoru 20 mm)</t>
  </si>
  <si>
    <t>1010833</t>
  </si>
  <si>
    <t>Svorka SP 1 FeZn připojovací (2 šrouby)</t>
  </si>
  <si>
    <t>1018456</t>
  </si>
  <si>
    <t>Tyč jímací 1,5m FeZn se závitem</t>
  </si>
  <si>
    <t>1065629</t>
  </si>
  <si>
    <t>Štítek označovací č.1</t>
  </si>
  <si>
    <t>1066283</t>
  </si>
  <si>
    <t>Jímací tyč JR 2,0 18/10 AlMgSi</t>
  </si>
  <si>
    <t>1230168</t>
  </si>
  <si>
    <t>Podpěra vedení PV 15 ab FeZn na hřebenáče (210-230mm, s příložkou)</t>
  </si>
  <si>
    <t>1534580</t>
  </si>
  <si>
    <t xml:space="preserve">Drát zemnící AlMgSi 8 polotvrdý  1kg=7,40m</t>
  </si>
  <si>
    <t>KG</t>
  </si>
  <si>
    <t>1672175</t>
  </si>
  <si>
    <t>Podpěra vedení do zdiva PV 01 150mm nerez</t>
  </si>
  <si>
    <t>1709417</t>
  </si>
  <si>
    <t xml:space="preserve">Držák ochranné trubky a zaváděcí tyče  DTT</t>
  </si>
  <si>
    <t>2101092</t>
  </si>
  <si>
    <t>Svorka SZ a nerez zkušební plechová</t>
  </si>
  <si>
    <t>3019569</t>
  </si>
  <si>
    <t>Svorka SU nerez univerzální</t>
  </si>
  <si>
    <t>3034419</t>
  </si>
  <si>
    <t>Svorka SJ 01b nerez k tyči jímací</t>
  </si>
  <si>
    <t>7702251</t>
  </si>
  <si>
    <t>Podpěra vedení na hřebenáče - stavitelná PV15 e (180-280/90-130)</t>
  </si>
  <si>
    <t>7722464</t>
  </si>
  <si>
    <t>Podstavec betonový PB 19 + podložka</t>
  </si>
  <si>
    <t>7784263</t>
  </si>
  <si>
    <t xml:space="preserve">Tyč zaváděcí FeZn 1,5m   DEHN</t>
  </si>
  <si>
    <t>9046073</t>
  </si>
  <si>
    <t>Svorka na okapové žlaby SO c nerez</t>
  </si>
  <si>
    <t>9046723</t>
  </si>
  <si>
    <t>Podpěra vedení na ploché střechy - dvoubodová PV21(f8 - 10mm)</t>
  </si>
  <si>
    <t>9054588</t>
  </si>
  <si>
    <t xml:space="preserve">Svorka MV 8-10mm nerez  390059</t>
  </si>
  <si>
    <t>Pol1</t>
  </si>
  <si>
    <t>Podružný materiál</t>
  </si>
  <si>
    <t>D3</t>
  </si>
  <si>
    <t>Práce v HZS</t>
  </si>
  <si>
    <t>Pol2</t>
  </si>
  <si>
    <t>Demontáž původního hromosvodu</t>
  </si>
  <si>
    <t>hod.</t>
  </si>
  <si>
    <t>Pol3</t>
  </si>
  <si>
    <t>Rozebrání dlažby a úprava stávajících zemnících přívodů</t>
  </si>
  <si>
    <t>Pol4</t>
  </si>
  <si>
    <t>Pomocné stavební práce</t>
  </si>
  <si>
    <t>Pol5</t>
  </si>
  <si>
    <t>Spolupráce s revizním technikem</t>
  </si>
  <si>
    <t>D4</t>
  </si>
  <si>
    <t>Pol7</t>
  </si>
  <si>
    <t>Likvidace demontovaného hromoslvodu</t>
  </si>
  <si>
    <t>Pol8</t>
  </si>
  <si>
    <t>Výchozí revize hromosvodu</t>
  </si>
  <si>
    <t>Pol9</t>
  </si>
  <si>
    <t>Zakreslení skutečného stavu hromosvoldu</t>
  </si>
  <si>
    <t>D.1.4.3 - Zdravotně technické instalace</t>
  </si>
  <si>
    <t>Smetanova č.p. 838, Ústí nad Orlicí</t>
  </si>
  <si>
    <t>Pardubický kraj, Komenského nám. 125, Pardubice</t>
  </si>
  <si>
    <t>27482782</t>
  </si>
  <si>
    <t>IKKO Hradec Králové,s.r.o., Bratří Štefanů 238, HK</t>
  </si>
  <si>
    <t>CZ27482782</t>
  </si>
  <si>
    <t>K. Hlaváčková</t>
  </si>
  <si>
    <t>HSV - HSV</t>
  </si>
  <si>
    <t xml:space="preserve">    1 - Zemní práce</t>
  </si>
  <si>
    <t xml:space="preserve">    5 - Komunikace pozemní</t>
  </si>
  <si>
    <t xml:space="preserve">    9 - Ostatní konstrukce a práce-bourání</t>
  </si>
  <si>
    <t xml:space="preserve">    997 - Doprava suti a vybouraných hmot</t>
  </si>
  <si>
    <t xml:space="preserve">    721 - Zdravotechnika - vnitřní kanalizace</t>
  </si>
  <si>
    <t>Zemní práce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</si>
  <si>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</si>
  <si>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</si>
  <si>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-535685524</t>
  </si>
  <si>
    <t>3,2*1,5</t>
  </si>
  <si>
    <t>131213701</t>
  </si>
  <si>
    <t>Hloubení nezapažených jam ručně s urovnáním dna do předepsaného profilu a spádu v hornině třídy těžitelnosti I skupiny 3 soudržných</t>
  </si>
  <si>
    <t>-1228413690</t>
  </si>
  <si>
    <t>0,8*0,8*0,8</t>
  </si>
  <si>
    <t>131251201</t>
  </si>
  <si>
    <t>Hloubení zapažených jam a zářezů strojně s urovnáním dna do předepsaného profilu a spádu v hornině třídy těžitelnosti I skupiny 3 do 20 m3</t>
  </si>
  <si>
    <t>-607119225</t>
  </si>
  <si>
    <t>1,2*1,5*1,3 "jáma pro napojení na stávající kanalizaci</t>
  </si>
  <si>
    <t>132254201</t>
  </si>
  <si>
    <t>Hloubení zapažených rýh šířky přes 800 do 2 000 mm strojně s urovnáním dna do předepsaného profilu a spádu v hornině třídy těžitelnosti I skupiny 3 do 20 m3</t>
  </si>
  <si>
    <t>959062572</t>
  </si>
  <si>
    <t>2,0*0,9*1,0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</si>
  <si>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</si>
  <si>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</si>
  <si>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-2012764134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</si>
  <si>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</si>
  <si>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</si>
  <si>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-1178578334</t>
  </si>
  <si>
    <t>0,424+1,925+0,72 "přebytečný výkopek</t>
  </si>
  <si>
    <t>167151101</t>
  </si>
  <si>
    <t>Nakládání, skládání a překládání neulehlého výkopku nebo sypaniny strojně nakládání, množství do 100 m3, z horniny třídy těžitelnosti I, skupiny 1 až 3</t>
  </si>
  <si>
    <t>1206930899</t>
  </si>
  <si>
    <t>171201231</t>
  </si>
  <si>
    <t>Poplatek za uložení stavebního odpadu na recyklační skládce (skládkovné) zeminy a kamení zatříděného do Katalogu odpadů pod kódem 17 05 04</t>
  </si>
  <si>
    <t>-1617365055</t>
  </si>
  <si>
    <t>3,069*1,8 "Přepočtené koeficientem množství</t>
  </si>
  <si>
    <t>171251201</t>
  </si>
  <si>
    <t>Uložení sypaniny na skládky nebo meziskládky bez hutnění s upravením uložené sypaniny do předepsaného tvaru</t>
  </si>
  <si>
    <t>-1389456715</t>
  </si>
  <si>
    <t>174111101</t>
  </si>
  <si>
    <t>Zásyp sypaninou z jakékoliv horniny ručně s uložením výkopku ve vrstvách se zhutněním jam, šachet, rýh nebo kolem objektů v těchto vykopávkách</t>
  </si>
  <si>
    <t>2141222431</t>
  </si>
  <si>
    <t>(0,512+2,34+1,8)-(0,424+1,925+0,72)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</si>
  <si>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</si>
  <si>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</si>
  <si>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1777721923</t>
  </si>
  <si>
    <t>(2,0*0,9*0,42)+(1,2*1,5*0,5)+(0,8*0,8*0,42)</t>
  </si>
  <si>
    <t>58331351</t>
  </si>
  <si>
    <t>kamenivo těžené drobné frakce 0/4</t>
  </si>
  <si>
    <t>-131784374</t>
  </si>
  <si>
    <t>1,925*2 "Přepočtené koeficientem množství</t>
  </si>
  <si>
    <t>31032211R</t>
  </si>
  <si>
    <t>Zabetonování potrubí v prostupu ve stavební kci (podlaha/strop, stěna, základ) + těsnění bobtnavým bentonit páskem 50x5mm samolepícím - kompletní dodávka a montáž včetně bednění a odbednění</t>
  </si>
  <si>
    <t>-160060191</t>
  </si>
  <si>
    <t>451572111</t>
  </si>
  <si>
    <t>Lože pod potrubí, stoky a drobné objekty v otevřeném výkopu z kameniva drobného těženého 0 až 4 mm</t>
  </si>
  <si>
    <t>-604294245</t>
  </si>
  <si>
    <t>(2,0*0,9*0,1)+(1,2*1,5*0,1)+(0,8*0,8*0,1)</t>
  </si>
  <si>
    <t>Komunikace pozemní</t>
  </si>
  <si>
    <t>564251011</t>
  </si>
  <si>
    <t>Podklad nebo podsyp ze štěrkopísku ŠP s rozprostřením, vlhčením a zhutněním plochy jednotlivě do 100 m2, po zhutnění tl. 150 mm</t>
  </si>
  <si>
    <t>1762574567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</si>
  <si>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</si>
  <si>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</si>
  <si>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-2106631369</t>
  </si>
  <si>
    <t>63131210R</t>
  </si>
  <si>
    <t>Vyspravení konstrukce podlahy v rýhách - beton včetně hydroizolace a tepelné izolace</t>
  </si>
  <si>
    <t>1711465741</t>
  </si>
  <si>
    <t>0,8*0,8</t>
  </si>
  <si>
    <t>Ostatní konstrukce a práce-bourání</t>
  </si>
  <si>
    <t>965042221</t>
  </si>
  <si>
    <t>Bourání mazanin betonových nebo z litého asfaltu tl. přes 100 mm, plochy do 1 m2</t>
  </si>
  <si>
    <t>-94310789</t>
  </si>
  <si>
    <t>0,8*0,8*0,3</t>
  </si>
  <si>
    <t>977151126</t>
  </si>
  <si>
    <t>Jádrové vrty diamantovými korunkami do stavebních materiálů (železobetonu, betonu, cihel, obkladů, dlažeb, kamene) průměru přes 200 do 225 mm</t>
  </si>
  <si>
    <t>572776555</t>
  </si>
  <si>
    <t>1*0,5 "prostup zákl.stěnou pro potrubí D 125 mm</t>
  </si>
  <si>
    <t>977151223</t>
  </si>
  <si>
    <t>Jádrové vrty diamantovými korunkami do stavebních materiálů (železobetonu, betonu, cihel, obkladů, dlažeb, kamene) dovrchní (směrem vzhůru), průměru přes 130 do 150 mm</t>
  </si>
  <si>
    <t>-1440188950</t>
  </si>
  <si>
    <t>5*0,3 "prostup podlahou a střechou pro potrubí D 75 mm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</si>
  <si>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</si>
  <si>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</si>
  <si>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-1861591131</t>
  </si>
  <si>
    <t>R-9709001</t>
  </si>
  <si>
    <t>Stavební přípomoce a pomocné práce - sekání drážek, prorážení prostupů, hrubé vyspravení stav.kcí po provedení prací a montáží, nespecifikované práce apod.</t>
  </si>
  <si>
    <t>-354997893</t>
  </si>
  <si>
    <t>Doprava suti a vybouraných hmot</t>
  </si>
  <si>
    <t>997013011</t>
  </si>
  <si>
    <t>Vyklizení ulehlé suti na vzdálenost do 3 m od okraje vyklízeného prostoru nebo s naložením na dopravní prostředek z prostorů o půdorysné ploše přes 15 m2 z výšky (hloubky) do 2 m</t>
  </si>
  <si>
    <t>1156489809</t>
  </si>
  <si>
    <t>10,0 "předpokládané množství</t>
  </si>
  <si>
    <t>997013213</t>
  </si>
  <si>
    <t>Vnitrostaveništní doprava suti a vybouraných hmot vodorovně do 50 m s naložením ručně pro budovy a haly výšky přes 9 do 12 m</t>
  </si>
  <si>
    <t>1548700420</t>
  </si>
  <si>
    <t>893193804</t>
  </si>
  <si>
    <t>Odvoz suti a vybouraných hmot na skládku nebo meziskládku se složením, na vzdálenost Příplatek k ceně za každý další započatý 1 km přes 1 km</t>
  </si>
  <si>
    <t>-1220235561</t>
  </si>
  <si>
    <t>9*(16,726-1,248)</t>
  </si>
  <si>
    <t>997013861</t>
  </si>
  <si>
    <t>Poplatek za uložení stavebního odpadu na recyklační skládce (skládkovné) z prostého betonu zatříděného do Katalogu odpadů pod kódem 17 01 01</t>
  </si>
  <si>
    <t>1566604574</t>
  </si>
  <si>
    <t>0,422+0,044+0,012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</si>
  <si>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</si>
  <si>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</si>
  <si>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1349757133</t>
  </si>
  <si>
    <t>721</t>
  </si>
  <si>
    <t>Zdravotechnika - vnitřní kanalizace</t>
  </si>
  <si>
    <t>721171908</t>
  </si>
  <si>
    <t>Opravy odpadního potrubí plastového vsazení odbočky do potrubí DN 200</t>
  </si>
  <si>
    <t>-735653736</t>
  </si>
  <si>
    <t>1 "napojení na stávající kanalizaci</t>
  </si>
  <si>
    <t>721173315</t>
  </si>
  <si>
    <t>Potrubí z trub PVC SN4 dešťové DN 110</t>
  </si>
  <si>
    <t>-766345644</t>
  </si>
  <si>
    <t>2+2 "potrubí zavěšené pod stropem + svislé</t>
  </si>
  <si>
    <t>721173402</t>
  </si>
  <si>
    <t>Potrubí z trub PVC SN4 svodné (ležaté) DN 125</t>
  </si>
  <si>
    <t>651312717</t>
  </si>
  <si>
    <t>2,5 "potrubí svodné v zemi pod podlahou</t>
  </si>
  <si>
    <t>721174024</t>
  </si>
  <si>
    <t>Potrubí z trub polypropylenových odpadní (svislé) DN 75</t>
  </si>
  <si>
    <t>1678886559</t>
  </si>
  <si>
    <t>1,0 "podchycení podtlakového odv.systému střechy</t>
  </si>
  <si>
    <t>721290111</t>
  </si>
  <si>
    <t>Zkouška těsnosti kanalizace v objektech vodou do DN 125</t>
  </si>
  <si>
    <t>932025237</t>
  </si>
  <si>
    <t>1+4+2,5+30</t>
  </si>
  <si>
    <t>72129810R</t>
  </si>
  <si>
    <t>Systém podtlakového odvodnění střechy ( 2x střešní vtok 12 l s nap.hydroizolace a vytápěcím tělesem 8W, potrubí PE D 40-75 mm celk.dl. 30,0 m), připevňovací systém a upevňovací objímky - montáž a dodávka vč. tepelné izolace, závěsů a kotvení do stav.kcí</t>
  </si>
  <si>
    <t>-1279619415</t>
  </si>
  <si>
    <t>998721102</t>
  </si>
  <si>
    <t>Přesun hmot pro vnitřní kanalizaci stanovený z hmotnosti přesunovaného materiálu vodorovná dopravní vzdálenost do 50 m základní v objektech výšky přes 6 do 12 m</t>
  </si>
  <si>
    <t>-1456814190</t>
  </si>
  <si>
    <t>D.1.4.4 - Vzduchotechnika</t>
  </si>
  <si>
    <t>71950133</t>
  </si>
  <si>
    <t>Ing. Romana Vacková</t>
  </si>
  <si>
    <t>Ing. R. Vacková</t>
  </si>
  <si>
    <t>D1 - Zařízení č.1 - větrání</t>
  </si>
  <si>
    <t>Zařízení č.1 - větrání</t>
  </si>
  <si>
    <t>1.1</t>
  </si>
  <si>
    <t xml:space="preserve">Kompaktní střešní ventilátor s AC motorem - sání JS 200mm, čtvercová základová deska  - V=500m3/hod, p=200Pa - 230V/101W</t>
  </si>
  <si>
    <t>vlastní</t>
  </si>
  <si>
    <t>1.2</t>
  </si>
  <si>
    <t xml:space="preserve">Střešní nástavec s tlumičem hluku - vel. 310/311 - výška 500mm  - pozinkovaný ocelový plech  - 20mm izolace proti kondenzaci, kulisové tlumiče hluku.</t>
  </si>
  <si>
    <t>1.3</t>
  </si>
  <si>
    <t xml:space="preserve">Adaptér pod střešní nástavec - vel. 310/311  - JS 250mm - pozinkovaný plech</t>
  </si>
  <si>
    <t>1.4</t>
  </si>
  <si>
    <t>Zpětná klapka pro osazení do střešního nástavce JS 250mm</t>
  </si>
  <si>
    <t>1.5</t>
  </si>
  <si>
    <t xml:space="preserve">Kompaktní střešní ventilátor s AC motorem - sání JS 125mm, čtvercová základová deska  - V=260m3/hod, p=100Pa - 230V/57W</t>
  </si>
  <si>
    <t>1.6</t>
  </si>
  <si>
    <t xml:space="preserve">Střešní nástavec s tlumičem hluku - vel. 190/225 - výška 400mm  - pozinkovaný ocelový plech  - 20mm izolace proti kondenzaci, kulisové tlumiče hluku.</t>
  </si>
  <si>
    <t>1.7</t>
  </si>
  <si>
    <t xml:space="preserve">Adaptér pod střešní nástavec - vel. 190/225  - JS 180mm - pozinkovaný plech</t>
  </si>
  <si>
    <t>1.8</t>
  </si>
  <si>
    <t>Zpětná klapka pro osazení do střešního nástavce JS 180mm</t>
  </si>
  <si>
    <t>1.9</t>
  </si>
  <si>
    <t>OS 90 160</t>
  </si>
  <si>
    <t>1.10</t>
  </si>
  <si>
    <t>PRO 250 160</t>
  </si>
  <si>
    <t>1.11</t>
  </si>
  <si>
    <t>OS 90 125</t>
  </si>
  <si>
    <t>1.12</t>
  </si>
  <si>
    <t>PRO 180 125</t>
  </si>
  <si>
    <t>1.13</t>
  </si>
  <si>
    <t>Potrubí Spiro 125/3000</t>
  </si>
  <si>
    <t>1.14</t>
  </si>
  <si>
    <t>Potrubí Spiro 160/3000</t>
  </si>
  <si>
    <t>1.15</t>
  </si>
  <si>
    <t>Tepelná izolace ze syntetického kaučuku tl.10mm - samolepící povrch se zvýšenou přilnavostí, povrchová úprava hliníkovou fólií se sklenou mřížkou (l£0,038W/(mK) dle EN 12667) - pevné potrubí v rámci střešního pláště</t>
  </si>
  <si>
    <t>1.16</t>
  </si>
  <si>
    <t>Montážní a těsnící materiál, materiál na závěsy</t>
  </si>
  <si>
    <t>1.17</t>
  </si>
  <si>
    <t>Demontáž stávajících střešních ventilátorů, tllumičů hluku, potrubí</t>
  </si>
  <si>
    <t>D.1.4.5 - Záchytný systém</t>
  </si>
  <si>
    <t>ing. Mojmír Klas</t>
  </si>
  <si>
    <t>767881132n</t>
  </si>
  <si>
    <t>Montáž záchytného systému proti pádu bodů samostatných nebo v systému s poddajným kotvícím vedením na šikmé střechy (přes 15 °)</t>
  </si>
  <si>
    <t>952729299</t>
  </si>
  <si>
    <t>767881133n</t>
  </si>
  <si>
    <t>Montáž záchytného systému proti pádu - výchozí prohlídka			</t>
  </si>
  <si>
    <t>-685925654</t>
  </si>
  <si>
    <t>709214331</t>
  </si>
  <si>
    <t xml:space="preserve">kotvicí  prvek typu C dle ČSN EN 795 samostatný</t>
  </si>
  <si>
    <t>727641337</t>
  </si>
  <si>
    <t>709214332</t>
  </si>
  <si>
    <t xml:space="preserve">kotvicí  prvek typu C dle ČSN EN 795 koncový</t>
  </si>
  <si>
    <t>-2033886811</t>
  </si>
  <si>
    <t>709214333</t>
  </si>
  <si>
    <t xml:space="preserve">kotvicí  prvek typu C dle ČSN EN 795 rohový</t>
  </si>
  <si>
    <t>34571173</t>
  </si>
  <si>
    <t>709214334</t>
  </si>
  <si>
    <t>bezpečnostní střešní hákd dle ČSN EN 517</t>
  </si>
  <si>
    <t>1040459966</t>
  </si>
  <si>
    <t>709214335</t>
  </si>
  <si>
    <t xml:space="preserve">koncový bod </t>
  </si>
  <si>
    <t>667087257</t>
  </si>
  <si>
    <t>709214336</t>
  </si>
  <si>
    <t xml:space="preserve">středový bod </t>
  </si>
  <si>
    <t>-717316407</t>
  </si>
  <si>
    <t>709214337</t>
  </si>
  <si>
    <t>koncový tlumič 			</t>
  </si>
  <si>
    <t>-1975809783</t>
  </si>
  <si>
    <t>709214338</t>
  </si>
  <si>
    <t>nerezové lano 8 mm						</t>
  </si>
  <si>
    <t>-146295433</t>
  </si>
  <si>
    <t>709214339</t>
  </si>
  <si>
    <t>ID štítek								</t>
  </si>
  <si>
    <t>1734776964</t>
  </si>
  <si>
    <t>20 - Vedlejší rozpočtové náklady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</si>
  <si>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</si>
  <si>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</si>
  <si>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</si>
  <si>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</si>
  <si>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</si>
  <si>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</si>
  <si>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VRN</t>
  </si>
  <si>
    <t>VRN.04</t>
  </si>
  <si>
    <t>Provedení sond do stávající konstrukcí objektů před zahájením bouracích a demoličních prací</t>
  </si>
  <si>
    <t>-680411259</t>
  </si>
  <si>
    <t>VRN.05</t>
  </si>
  <si>
    <t>Zajištění vyjádření správců sítí vč. příslušných poplatků</t>
  </si>
  <si>
    <t>-580035150</t>
  </si>
  <si>
    <t>VRN.09</t>
  </si>
  <si>
    <t>Pořizování fotodokumentace stavby včetně pasportizace před zahájením stavby (ze stejných míst)</t>
  </si>
  <si>
    <t>833056479</t>
  </si>
  <si>
    <t>VRN.12</t>
  </si>
  <si>
    <t>Projektová dokumentace skutečného provedení v 5-ti tištěných vyhotoveních a 2x v digitální formě ve formátu pdf na elektronickém záznamovém nosiči, doklady ke kolaudaci, revizní zprávy, tlakové zkoušky, prohlášení o shodě k použitým materiálům</t>
  </si>
  <si>
    <t>-1196399068</t>
  </si>
  <si>
    <t>VRN1</t>
  </si>
  <si>
    <t>Průzkumné, zeměměřičské a projektové práce</t>
  </si>
  <si>
    <t>011203000</t>
  </si>
  <si>
    <t>Doplňkový biologický průzkum krovu dosud zakrytých či nepřístupných částí</t>
  </si>
  <si>
    <t>1024</t>
  </si>
  <si>
    <t>-1153956950</t>
  </si>
  <si>
    <t>VRN3</t>
  </si>
  <si>
    <t>Zařízení staveniště</t>
  </si>
  <si>
    <t>031002000</t>
  </si>
  <si>
    <t>Související (přípravné) práce pro zařízení staveniště</t>
  </si>
  <si>
    <t>-1759323239</t>
  </si>
  <si>
    <t>035103000</t>
  </si>
  <si>
    <t>Pronájem ploch</t>
  </si>
  <si>
    <t>m2, den</t>
  </si>
  <si>
    <t>-492986069</t>
  </si>
  <si>
    <t>předpoklad 90 dnů</t>
  </si>
  <si>
    <t>40,0*3,0*90</t>
  </si>
  <si>
    <t>VRN4</t>
  </si>
  <si>
    <t>Inženýrská činnost</t>
  </si>
  <si>
    <t>041403000</t>
  </si>
  <si>
    <t>Bezpečnost a ochrana zdraví při práci na staveništi</t>
  </si>
  <si>
    <t>85326184</t>
  </si>
  <si>
    <t>043002000</t>
  </si>
  <si>
    <t>Zkoušky a ostatní měření</t>
  </si>
  <si>
    <t>2006463954</t>
  </si>
  <si>
    <t>045002000</t>
  </si>
  <si>
    <t>Kompletační a koordinační činnost</t>
  </si>
  <si>
    <t>CS ÚRS 2023 02</t>
  </si>
  <si>
    <t>974303325</t>
  </si>
  <si>
    <t>VRN5</t>
  </si>
  <si>
    <t>Finanční náklady</t>
  </si>
  <si>
    <t>051002000</t>
  </si>
  <si>
    <t>Pojištění dodavatele a pojištění díla</t>
  </si>
  <si>
    <t>-1036212700</t>
  </si>
  <si>
    <t>056002000</t>
  </si>
  <si>
    <t>Bankovní záruka po dobu realizace díla</t>
  </si>
  <si>
    <t>-28345408</t>
  </si>
  <si>
    <t>056002001</t>
  </si>
  <si>
    <t>Bankovní záruka po dobu záruční lhůty</t>
  </si>
  <si>
    <t>-2043874158</t>
  </si>
  <si>
    <t>VRN7</t>
  </si>
  <si>
    <t>Provozní vlivy</t>
  </si>
  <si>
    <t>071103000</t>
  </si>
  <si>
    <t>Provoz investora</t>
  </si>
  <si>
    <t>-1158457975</t>
  </si>
  <si>
    <t>SEZNAM FIGUR</t>
  </si>
  <si>
    <t>Výměra</t>
  </si>
  <si>
    <t>12,05*8,1/2-6,2*4,05/2</t>
  </si>
  <si>
    <t>(4,95+16,36)/2*8,1</t>
  </si>
  <si>
    <t>57,46*1,42</t>
  </si>
  <si>
    <t>15,62*1,42</t>
  </si>
  <si>
    <t>(1,17+6,45)/2*7,82+3,18*1,42</t>
  </si>
  <si>
    <t>22,65*7,82-8,41*1,42</t>
  </si>
  <si>
    <t>(4,12+9,66)/2*7,88*2</t>
  </si>
  <si>
    <t>(7,03+1,78)/2*7,967</t>
  </si>
  <si>
    <t>15,34*7,967</t>
  </si>
  <si>
    <t>(14,42+8,51)/2*5,37</t>
  </si>
  <si>
    <t xml:space="preserve">"opočet okna"   -(2,5*0,75*2+1,2*1,8*2)</t>
  </si>
  <si>
    <t>Použití figury:</t>
  </si>
  <si>
    <t>Odstranění povlakové krytiny střech do 10° z pásů uložených na sucho AIP nebo NAIP</t>
  </si>
  <si>
    <t>Montáž bednění střech rovných a šikmých sklonu do 60° z hrubých prken na sraz tl do 32 mm</t>
  </si>
  <si>
    <t>Demontáž bednění střech z prken</t>
  </si>
  <si>
    <t>Demontáž azbestocementové skládané krytiny sklonu do 30° do suti</t>
  </si>
  <si>
    <t>Příplatek k cenám demontáže skládané azbestocementové krytiny za sklon přes 30°</t>
  </si>
  <si>
    <t>Napouštěcí dvojnásobný syntetický biocidní nátěr tesařských konstrukcí zabudovaných do konstrukce</t>
  </si>
  <si>
    <t>Čištění budov vysátí prachu z ostatních ploch</t>
  </si>
  <si>
    <t>Poplatek za uložení na skládce (skládkovné) stavebního odpadu s obsahem azbestu kód odpadu 17 06 05</t>
  </si>
  <si>
    <t xml:space="preserve">45,0*1,46*1,03   "zvýšená část</t>
  </si>
  <si>
    <t xml:space="preserve">(34,1+8,2+13,95)*1,2*1,03   "základní část</t>
  </si>
  <si>
    <t>11,45*7,89/2</t>
  </si>
  <si>
    <t>((2,9+8,7)/2*7,892+3,0*4,27/2)*2</t>
  </si>
  <si>
    <t xml:space="preserve">"odpočet okna"   -2,5*0,7*9</t>
  </si>
  <si>
    <t>Demontáž laťování střech z latí osové vzdálenosti do 0,22 m</t>
  </si>
  <si>
    <t>Demontáž prostorových vázaných kcí z hraněného řeziva průřezové pl do 120 cm2</t>
  </si>
  <si>
    <t>Demontáž krytiny betonové bobrovky sklonu do 30° na sucho do suti</t>
  </si>
  <si>
    <t>Příplatek k demontáži krytiny betonové bobrovky do suti za sklon přes 30°</t>
  </si>
  <si>
    <t>Poplatek za uložení na skládce (skládkovné) stavebního odpadu betonového kód odpadu 17 01 01</t>
  </si>
  <si>
    <t>11,76*8,185/2</t>
  </si>
  <si>
    <t>((9,15+3,25)/2*8,185+(3,35*4,27/2))*2</t>
  </si>
  <si>
    <t>148,177*0,05</t>
  </si>
  <si>
    <t>12,15*(1,46+6,855)/2-6,2*(3,15+1,46)/2</t>
  </si>
  <si>
    <t>(5,375+16,55)/2*(1,46+6,855)-0,6*5,7</t>
  </si>
  <si>
    <t>64,15*1,425</t>
  </si>
  <si>
    <t>15,97*1,425</t>
  </si>
  <si>
    <t>26,13*1,425</t>
  </si>
  <si>
    <t xml:space="preserve">"odpočet okna"   -0,78*0,98*4</t>
  </si>
  <si>
    <t>22,765*8,075-7,0*0,9</t>
  </si>
  <si>
    <t>(9,661+1,65+2,408)/2*(1,68+6,34)*2</t>
  </si>
  <si>
    <t>(7,037+1,626)/2*(6,95+1,18)</t>
  </si>
  <si>
    <t>15,34*(6,95+1,18)</t>
  </si>
  <si>
    <t xml:space="preserve">"opočet okna"   -1,14*1,4*2</t>
  </si>
  <si>
    <t>(14,42+8,33)/2*5,79</t>
  </si>
  <si>
    <t>789,864*0,05</t>
  </si>
  <si>
    <t>Montáž laťování na střechách jednoduchých sklonu do 60° osové vzdálenosti přes 150 do 360 mm</t>
  </si>
  <si>
    <t>Montáž kontralatí na podklad bez tepelné izolace</t>
  </si>
  <si>
    <t>Spojovací prostředky krovů, bednění, laťování, nadstřešních konstrukcí</t>
  </si>
  <si>
    <t>Montáž krytiny keramické hladké sklonu do 30° na sucho přes 32 do 40 ks/m2 šupinové krytí</t>
  </si>
  <si>
    <t>Příplatek k montáži krytiny keramické za připevňovací prostředky za sklon přes 30° do 40°</t>
  </si>
  <si>
    <t>Příplatek k montáži krytiny keramické za připevňovací prostředky za sklon přes 40° do 50°</t>
  </si>
  <si>
    <t>Montáž keramické speciální tašky (větrací, protisněhové, prostupové) bobrovky na sucho</t>
  </si>
  <si>
    <t>Montáž protisněhového háku pro keramickou krytinu</t>
  </si>
  <si>
    <t>Montáž pojistné hydroizolační nebo parotěsné fólie kladené přes 20° volně na bednění nebo tepelnou izolaci</t>
  </si>
  <si>
    <t>Příplatek k cenám montáž pojistné hydroizolační nebo parotěsné fólie za sklon přes 30°</t>
  </si>
  <si>
    <t>Montáž pojistné hydroizolační nebo parotěsné fólie hřebene větrané střechy</t>
  </si>
  <si>
    <t>((2,8+2,1)/2*1,2*2+1,05*(2,8+2,1))*1,05</t>
  </si>
  <si>
    <t>Montáž kontaktního zateplení vnějších stěn lepením a mechanickým kotvením desek z minerální vlny s podélnou orientací do zdiva a betonu tl do 40 mm</t>
  </si>
  <si>
    <t>Tenkovrstvá minerální zatíraná (škrábaná) omítka zrnitost 1,5 mm vnějších stěn</t>
  </si>
  <si>
    <t>Penetrační silikátový nátěr lícového zdiva</t>
  </si>
  <si>
    <t>(147,7+2*0,6)*11,0</t>
  </si>
  <si>
    <t>(36,2+0,6*2)*3,5</t>
  </si>
  <si>
    <t>Montáž lešení řadového trubkového lehkého s podlahami zatížení do 200 kg/m2 š od 0,9 do 1,2 m v přes 10 do 25 m</t>
  </si>
  <si>
    <t>Demontáž lešení řadového trubkového lehkého s podlahami zatížení do 200 kg/m2 š od 0,9 do 1,2 m v přes 10 do 25 m</t>
  </si>
  <si>
    <t>Montáž ochranné sítě z textilie z umělých vláken</t>
  </si>
  <si>
    <t>Demontáž ochranné sítě z textilie z umělých vláken</t>
  </si>
  <si>
    <t>lešenínad</t>
  </si>
  <si>
    <t>lešení nad výškou 10 m</t>
  </si>
  <si>
    <t>(147,7+2*0,6)*1,0</t>
  </si>
  <si>
    <t>lešenípod</t>
  </si>
  <si>
    <t>lešení do výšky 10 m</t>
  </si>
  <si>
    <t>(147,7+2*0,6)*10,0</t>
  </si>
  <si>
    <t>odměřeno z D1.1-04</t>
  </si>
  <si>
    <t>(10,08*2+10,30*2+5,37+9,94+10,02)*1,03</t>
  </si>
  <si>
    <t>Montáž krytiny keramické nároží na sucho větracím pásem lepícím</t>
  </si>
  <si>
    <t>převzato z D1.1-04</t>
  </si>
  <si>
    <t>(11,76+9,15*2)</t>
  </si>
  <si>
    <t>(12,555+2,672+3,275+10,850+0,65+2,982)</t>
  </si>
  <si>
    <t>(7,01+22,765+1,644+3,944+1,626+15,34+4,735+8,33)</t>
  </si>
  <si>
    <t>Montáž krytiny keramické okapní jednoduchá větrací mřížka</t>
  </si>
  <si>
    <t>Montáž pojistné hydroizolační nebo parotěsné fólie okapu</t>
  </si>
  <si>
    <t>odměřeno z PC</t>
  </si>
  <si>
    <t xml:space="preserve">(14,9+4,3+2,3)*1,03   "severní</t>
  </si>
  <si>
    <t xml:space="preserve">(1,90+22,53)*1,03   "západní</t>
  </si>
  <si>
    <t xml:space="preserve">(1,67+30,75)*1,03   "jižní</t>
  </si>
  <si>
    <t xml:space="preserve">(11,9+14,05)*1,03   "východní</t>
  </si>
  <si>
    <t>Sklovláknité pletivo vnějších podhledů vtlačené do tmelu</t>
  </si>
  <si>
    <t>Tenkovrstvá minerální zatíraná (škrábaná) omítka zrnitost 1,5 mm vnějších podhledů</t>
  </si>
  <si>
    <t>Penetrační silikonový nátěr vnějších pastovitých tenkovrstvých omítek stěn</t>
  </si>
  <si>
    <t>Montáž kontaktního zateplení vnějších stěn lepením a mechanickým kotvením polystyrénových desek do betonu a zdiva tl přes 80 do 120 mm</t>
  </si>
  <si>
    <t>Příplatek k cenám kontaktního zateplení vnějších stěn za zápustnou montáž a použití tepelněizolačních zátek z polystyrenu</t>
  </si>
  <si>
    <t>Oprava vnější vápenocementové hladké omítky složitosti 1 stěn v rozsahu přes 10 do 30 %</t>
  </si>
  <si>
    <t>Očištění vnějších ploch tlakovou vodou</t>
  </si>
  <si>
    <t>Montáž hladkých ozdobných prvků s převažujícím délkovým rozměrem v (š) přes 200 mm na fasády</t>
  </si>
  <si>
    <t>Otlučení (osekání) vnější vápenné nebo vápenocementové omítky stupně členitosti 1 a 2 v rozsahu přes 20 do 30 %</t>
  </si>
  <si>
    <t xml:space="preserve">(5,90)*1,03   "severní</t>
  </si>
  <si>
    <t xml:space="preserve">(2,85+0,85)*1,03   "západní</t>
  </si>
  <si>
    <t xml:space="preserve">(15,90)*1,03   "jižní</t>
  </si>
  <si>
    <t xml:space="preserve">(3,35+2,9)*1,03   "východní</t>
  </si>
  <si>
    <t xml:space="preserve">4,21*(3,3+3,1)*1,03   "m315</t>
  </si>
  <si>
    <t xml:space="preserve">-1,14*1,4*2   "odpočet okna</t>
  </si>
  <si>
    <t xml:space="preserve">(2,3+1,15)*2*0,45   "ostění oken</t>
  </si>
  <si>
    <t>Montáž izolace tepelné spodem stropů žebrových lepením bodově rohoží, pásů, dílců, desek</t>
  </si>
  <si>
    <t>Obložení stropu z desek OSB tl 15 mm na sraz šroubovaných</t>
  </si>
  <si>
    <t>Montáž obložení stěn deskami dřevotřískovými na sraz</t>
  </si>
  <si>
    <t>Montáž obložení stěn podkladový rošt</t>
  </si>
  <si>
    <t>Spojovací prostředky pro montáž olištování, obložení stropů, střešních podhledů a stěn</t>
  </si>
  <si>
    <t>Montáž parotěsné zábrany do SDK podhledu</t>
  </si>
  <si>
    <t>SDK podkroví deska 1xDF 15 bez TI dvouvrstvá spodní kce profil CD+UD na krokvových nástavcích</t>
  </si>
  <si>
    <t xml:space="preserve">2,95*2,25*1,3   "m314</t>
  </si>
  <si>
    <t xml:space="preserve">5,71*2,25*1,3   "m313</t>
  </si>
  <si>
    <t xml:space="preserve">6,955*2,25*1,03   "m305</t>
  </si>
  <si>
    <t>5,8*2,25*1,3-0,78*0,98*4</t>
  </si>
  <si>
    <t>(5,8*(3,35+6,0))*1,05</t>
  </si>
  <si>
    <t>Cementový samonivelační potěr ze suchých směsí tl přes 5 do 10 mm</t>
  </si>
  <si>
    <t>Provedení povlakové krytiny střech do 10° za studena lakem penetračním nebo asfaltovým</t>
  </si>
  <si>
    <t>Provedení povlakové krytiny střech do 10° pásy NAIP přitavením v plné ploše</t>
  </si>
  <si>
    <t>Provedení povlak krytiny mechanicky kotvenou do betonu TI tl přes 240 mm krajní pole, budova v do 18 m</t>
  </si>
  <si>
    <t>Montáž izolace tepelné střech plochých kladené volně 1 vrstva rohoží, pásů, dílců, desek</t>
  </si>
  <si>
    <t>Montáž izolace tepelné střech plochých kladené volně, spádová vrstva</t>
  </si>
  <si>
    <t>Montáž izolace tepelné střech plochých kladené volně, spádová vrstva z dvouspádových klínů</t>
  </si>
  <si>
    <t>Přikotvení tepelné izolace teleskopickými hmoždinkami do betonu jednospádových klínů pro tl izolace přes 130 do 170 mm</t>
  </si>
  <si>
    <t xml:space="preserve">(2,595*2,0)*1,03   "m317</t>
  </si>
  <si>
    <t xml:space="preserve">(2,55*2,0)*1,03   "m320</t>
  </si>
  <si>
    <t>Tenkovrstvá minerální zatíraná (škrábaná) omítka zrnitost 1,0 mm vnitřních stropů rovných</t>
  </si>
  <si>
    <t>Montáž kontaktního zateplení vnějších podhledů lepením a mechanickým kotvením desek z minerální vlny s podélnou orientací do dřeva přes 200 do 240 mm</t>
  </si>
  <si>
    <t xml:space="preserve">((5,8+9,35)/2*4,7*2+(11,76+4,6)/2*4,7)*1,05   "m310-312</t>
  </si>
  <si>
    <t xml:space="preserve">-0,78*2,5*9   "odpočet oken</t>
  </si>
  <si>
    <t>Montáž izolace tepelné střech šikmých přišroubované nad krokve z desek sklonu přes 30° do 45° tl přes 60 do 100 mm</t>
  </si>
  <si>
    <t>Montáž bednění střech rovných a šikmých sklonu do 60° z desek dřevotřískových na sraz</t>
  </si>
  <si>
    <t>Montáž kontralatí přes tepelnou izolaci tl do 100 mm</t>
  </si>
  <si>
    <t xml:space="preserve">(6,025*3,531*2+4,77*3,531/2)*1,03   "m310</t>
  </si>
  <si>
    <t>(((4,34+2,25)/2*3,46*1,03-0,6*2)*2+1,25*3,4)*1,03</t>
  </si>
  <si>
    <t>(6,42*2)*2,6*1,03</t>
  </si>
  <si>
    <t>Montáž izolace tepelné stěn lepením celoplošně v kombinaci s mechanickým kotvením rohoží, pásů, dílců, desek tl přes 100 do 140 mm</t>
  </si>
  <si>
    <t>Obložení stěn z desek OSB tl 15 mm na sraz přibíjených</t>
  </si>
  <si>
    <t>(2,68+1,51+1,14+2,85+0,15+0,91)*3,3*1,03-0,6*2,0*2</t>
  </si>
  <si>
    <t>Montáž izolace tepelné stěn lepením celoplošně v kombinaci s mechanickým kotvením rohoží, pásů, dílců, desek tl přes 140 do 200 mm</t>
  </si>
  <si>
    <t xml:space="preserve">14,70-1,4*1,7*2+4,0*0,9/2+6,38   "fasáda severní</t>
  </si>
  <si>
    <t xml:space="preserve">11,6-1,12*3+4,62   "fasáda západní</t>
  </si>
  <si>
    <t xml:space="preserve">1,40+36,53-1,4*1,7*6 +4,0*0,9/2  "fasáda jižní</t>
  </si>
  <si>
    <t xml:space="preserve">4,10+2,65+(8,14-0,5*0,65-1,0*0,65)   "fasáda východní</t>
  </si>
  <si>
    <t>63,965*0,1</t>
  </si>
  <si>
    <t>Montáž kontaktního zateplení vnějších stěn lepením a mechanickým kotvením polystyrénových desek do betonu a zdiva tl přes 160 do 200 mm</t>
  </si>
  <si>
    <t>Penetrační silikonový nátěr hladkých, tenkovrstvých zrnitých nebo štukových omítek</t>
  </si>
  <si>
    <t>4,21*4,19</t>
  </si>
  <si>
    <t>Montáž izolace tepelné vrchem stropů volně kladenými rohožemi, pásy, dílci, deskami</t>
  </si>
  <si>
    <t>Demontáž záklopů stropů k dalšímu použití z hrubých prken tl do 32 mm</t>
  </si>
  <si>
    <t>5,91*4,19</t>
  </si>
  <si>
    <t>(10,79*4,95+3,46*2,25)*1,03</t>
  </si>
  <si>
    <t>10,5*2,1*1,03</t>
  </si>
  <si>
    <t>4,7*4,4*1,03</t>
  </si>
  <si>
    <t>6,5/2*3,14*5,7*1,1</t>
  </si>
  <si>
    <t>(9,95*5,9/2*2+8,8*5,9/2*2)*1,15</t>
  </si>
  <si>
    <t>4,77*5,86*1,03</t>
  </si>
  <si>
    <t>6,55*4,33*1,03</t>
  </si>
  <si>
    <t>4,29*(4,09+1,06)</t>
  </si>
  <si>
    <t>0,885*6,42+7,35</t>
  </si>
  <si>
    <t>(1,66*1,9+1,915*0,8)*1,03</t>
  </si>
  <si>
    <t>(2,05*1,51+2,855*0,91)*1,03</t>
  </si>
  <si>
    <t>(2,685*2,0+4,4*0,75)*1,03</t>
  </si>
  <si>
    <t>Montáž záchytné stříšky š přes 2,5 m</t>
  </si>
  <si>
    <t>Demontáž záchytné stříšky š přes 2,5 m</t>
  </si>
  <si>
    <t>(5,56*2+4,72+5,54+9,58+9,57)*1,03</t>
  </si>
  <si>
    <t>Oplechování úžlabí z Cu plechu rš 500 mm</t>
  </si>
  <si>
    <t>Montáž krytiny keramické bobrovky úžlabí na plechové noky</t>
  </si>
  <si>
    <t>Montáž pojistné hydroizolační nebo parotěsné fólie úžlabí větrané střechy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</si>
</sst>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31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4.4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2024_04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VOŠ a SŠ zdravotnická ÚO_rekonstrukce střešního pláště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13. 1. 2025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6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Pardubický kraj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Projekční kancelář Žižkov s. r. o.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6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ROUND(SUM(AG95:AG101),2)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ROUND(SUM(AS95:AS101),2)</f>
        <v>0</v>
      </c>
      <c r="AT94" s="115">
        <f>ROUND(SUM(AV94:AW94),2)</f>
        <v>0</v>
      </c>
      <c r="AU94" s="116">
        <f>ROUND(SUM(AU95:AU101),5)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ROUND(SUM(AZ95:AZ101),2)</f>
        <v>0</v>
      </c>
      <c r="BA94" s="115">
        <f>ROUND(SUM(BA95:BA101),2)</f>
        <v>0</v>
      </c>
      <c r="BB94" s="115">
        <f>ROUND(SUM(BB95:BB101),2)</f>
        <v>0</v>
      </c>
      <c r="BC94" s="115">
        <f>ROUND(SUM(BC95:BC101),2)</f>
        <v>0</v>
      </c>
      <c r="BD94" s="117">
        <f>ROUND(SUM(BD95:BD101),2)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14.4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'D.1.1 - Stavební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'D.1.1 - Stavební část'!P136</f>
        <v>0</v>
      </c>
      <c r="AV95" s="129">
        <f>'D.1.1 - Stavební část'!J33</f>
        <v>0</v>
      </c>
      <c r="AW95" s="129">
        <f>'D.1.1 - Stavební část'!J34</f>
        <v>0</v>
      </c>
      <c r="AX95" s="129">
        <f>'D.1.1 - Stavební část'!J35</f>
        <v>0</v>
      </c>
      <c r="AY95" s="129">
        <f>'D.1.1 - Stavební část'!J36</f>
        <v>0</v>
      </c>
      <c r="AZ95" s="129">
        <f>'D.1.1 - Stavební část'!F33</f>
        <v>0</v>
      </c>
      <c r="BA95" s="129">
        <f>'D.1.1 - Stavební část'!F34</f>
        <v>0</v>
      </c>
      <c r="BB95" s="129">
        <f>'D.1.1 - Stavební část'!F35</f>
        <v>0</v>
      </c>
      <c r="BC95" s="129">
        <f>'D.1.1 - Stavební část'!F36</f>
        <v>0</v>
      </c>
      <c r="BD95" s="131">
        <f>'D.1.1 - Stavební část'!F37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7" customFormat="1" ht="14.4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'D.1.4.1 - Elektroinstalace'!J30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'D.1.4.1 - Elektroinstalace'!P119</f>
        <v>0</v>
      </c>
      <c r="AV96" s="129">
        <f>'D.1.4.1 - Elektroinstalace'!J33</f>
        <v>0</v>
      </c>
      <c r="AW96" s="129">
        <f>'D.1.4.1 - Elektroinstalace'!J34</f>
        <v>0</v>
      </c>
      <c r="AX96" s="129">
        <f>'D.1.4.1 - Elektroinstalace'!J35</f>
        <v>0</v>
      </c>
      <c r="AY96" s="129">
        <f>'D.1.4.1 - Elektroinstalace'!J36</f>
        <v>0</v>
      </c>
      <c r="AZ96" s="129">
        <f>'D.1.4.1 - Elektroinstalace'!F33</f>
        <v>0</v>
      </c>
      <c r="BA96" s="129">
        <f>'D.1.4.1 - Elektroinstalace'!F34</f>
        <v>0</v>
      </c>
      <c r="BB96" s="129">
        <f>'D.1.4.1 - Elektroinstalace'!F35</f>
        <v>0</v>
      </c>
      <c r="BC96" s="129">
        <f>'D.1.4.1 - Elektroinstalace'!F36</f>
        <v>0</v>
      </c>
      <c r="BD96" s="131">
        <f>'D.1.4.1 - Elektroinstalace'!F37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</v>
      </c>
      <c r="CM96" s="132" t="s">
        <v>89</v>
      </c>
    </row>
    <row r="97" s="7" customFormat="1" ht="14.4" customHeight="1">
      <c r="A97" s="120" t="s">
        <v>83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'D.1.4.2 - Hromosvod'!J30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28">
        <v>0</v>
      </c>
      <c r="AT97" s="129">
        <f>ROUND(SUM(AV97:AW97),2)</f>
        <v>0</v>
      </c>
      <c r="AU97" s="130">
        <f>'D.1.4.2 - Hromosvod'!P120</f>
        <v>0</v>
      </c>
      <c r="AV97" s="129">
        <f>'D.1.4.2 - Hromosvod'!J33</f>
        <v>0</v>
      </c>
      <c r="AW97" s="129">
        <f>'D.1.4.2 - Hromosvod'!J34</f>
        <v>0</v>
      </c>
      <c r="AX97" s="129">
        <f>'D.1.4.2 - Hromosvod'!J35</f>
        <v>0</v>
      </c>
      <c r="AY97" s="129">
        <f>'D.1.4.2 - Hromosvod'!J36</f>
        <v>0</v>
      </c>
      <c r="AZ97" s="129">
        <f>'D.1.4.2 - Hromosvod'!F33</f>
        <v>0</v>
      </c>
      <c r="BA97" s="129">
        <f>'D.1.4.2 - Hromosvod'!F34</f>
        <v>0</v>
      </c>
      <c r="BB97" s="129">
        <f>'D.1.4.2 - Hromosvod'!F35</f>
        <v>0</v>
      </c>
      <c r="BC97" s="129">
        <f>'D.1.4.2 - Hromosvod'!F36</f>
        <v>0</v>
      </c>
      <c r="BD97" s="131">
        <f>'D.1.4.2 - Hromosvod'!F37</f>
        <v>0</v>
      </c>
      <c r="BE97" s="7"/>
      <c r="BT97" s="132" t="s">
        <v>87</v>
      </c>
      <c r="BV97" s="132" t="s">
        <v>81</v>
      </c>
      <c r="BW97" s="132" t="s">
        <v>95</v>
      </c>
      <c r="BX97" s="132" t="s">
        <v>5</v>
      </c>
      <c r="CL97" s="132" t="s">
        <v>1</v>
      </c>
      <c r="CM97" s="132" t="s">
        <v>89</v>
      </c>
    </row>
    <row r="98" s="7" customFormat="1" ht="14.4" customHeight="1">
      <c r="A98" s="120" t="s">
        <v>83</v>
      </c>
      <c r="B98" s="121"/>
      <c r="C98" s="122"/>
      <c r="D98" s="123" t="s">
        <v>96</v>
      </c>
      <c r="E98" s="123"/>
      <c r="F98" s="123"/>
      <c r="G98" s="123"/>
      <c r="H98" s="123"/>
      <c r="I98" s="124"/>
      <c r="J98" s="123" t="s">
        <v>97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'D.1.4.3 - Zdravotně techn...'!J30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86</v>
      </c>
      <c r="AR98" s="127"/>
      <c r="AS98" s="128">
        <v>0</v>
      </c>
      <c r="AT98" s="129">
        <f>ROUND(SUM(AV98:AW98),2)</f>
        <v>0</v>
      </c>
      <c r="AU98" s="130">
        <f>'D.1.4.3 - Zdravotně techn...'!P126</f>
        <v>0</v>
      </c>
      <c r="AV98" s="129">
        <f>'D.1.4.3 - Zdravotně techn...'!J33</f>
        <v>0</v>
      </c>
      <c r="AW98" s="129">
        <f>'D.1.4.3 - Zdravotně techn...'!J34</f>
        <v>0</v>
      </c>
      <c r="AX98" s="129">
        <f>'D.1.4.3 - Zdravotně techn...'!J35</f>
        <v>0</v>
      </c>
      <c r="AY98" s="129">
        <f>'D.1.4.3 - Zdravotně techn...'!J36</f>
        <v>0</v>
      </c>
      <c r="AZ98" s="129">
        <f>'D.1.4.3 - Zdravotně techn...'!F33</f>
        <v>0</v>
      </c>
      <c r="BA98" s="129">
        <f>'D.1.4.3 - Zdravotně techn...'!F34</f>
        <v>0</v>
      </c>
      <c r="BB98" s="129">
        <f>'D.1.4.3 - Zdravotně techn...'!F35</f>
        <v>0</v>
      </c>
      <c r="BC98" s="129">
        <f>'D.1.4.3 - Zdravotně techn...'!F36</f>
        <v>0</v>
      </c>
      <c r="BD98" s="131">
        <f>'D.1.4.3 - Zdravotně techn...'!F37</f>
        <v>0</v>
      </c>
      <c r="BE98" s="7"/>
      <c r="BT98" s="132" t="s">
        <v>87</v>
      </c>
      <c r="BV98" s="132" t="s">
        <v>81</v>
      </c>
      <c r="BW98" s="132" t="s">
        <v>98</v>
      </c>
      <c r="BX98" s="132" t="s">
        <v>5</v>
      </c>
      <c r="CL98" s="132" t="s">
        <v>1</v>
      </c>
      <c r="CM98" s="132" t="s">
        <v>89</v>
      </c>
    </row>
    <row r="99" s="7" customFormat="1" ht="14.4" customHeight="1">
      <c r="A99" s="120" t="s">
        <v>83</v>
      </c>
      <c r="B99" s="121"/>
      <c r="C99" s="122"/>
      <c r="D99" s="123" t="s">
        <v>99</v>
      </c>
      <c r="E99" s="123"/>
      <c r="F99" s="123"/>
      <c r="G99" s="123"/>
      <c r="H99" s="123"/>
      <c r="I99" s="124"/>
      <c r="J99" s="123" t="s">
        <v>100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'D.1.4.4 - Vzduchotechnika'!J30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86</v>
      </c>
      <c r="AR99" s="127"/>
      <c r="AS99" s="128">
        <v>0</v>
      </c>
      <c r="AT99" s="129">
        <f>ROUND(SUM(AV99:AW99),2)</f>
        <v>0</v>
      </c>
      <c r="AU99" s="130">
        <f>'D.1.4.4 - Vzduchotechnika'!P117</f>
        <v>0</v>
      </c>
      <c r="AV99" s="129">
        <f>'D.1.4.4 - Vzduchotechnika'!J33</f>
        <v>0</v>
      </c>
      <c r="AW99" s="129">
        <f>'D.1.4.4 - Vzduchotechnika'!J34</f>
        <v>0</v>
      </c>
      <c r="AX99" s="129">
        <f>'D.1.4.4 - Vzduchotechnika'!J35</f>
        <v>0</v>
      </c>
      <c r="AY99" s="129">
        <f>'D.1.4.4 - Vzduchotechnika'!J36</f>
        <v>0</v>
      </c>
      <c r="AZ99" s="129">
        <f>'D.1.4.4 - Vzduchotechnika'!F33</f>
        <v>0</v>
      </c>
      <c r="BA99" s="129">
        <f>'D.1.4.4 - Vzduchotechnika'!F34</f>
        <v>0</v>
      </c>
      <c r="BB99" s="129">
        <f>'D.1.4.4 - Vzduchotechnika'!F35</f>
        <v>0</v>
      </c>
      <c r="BC99" s="129">
        <f>'D.1.4.4 - Vzduchotechnika'!F36</f>
        <v>0</v>
      </c>
      <c r="BD99" s="131">
        <f>'D.1.4.4 - Vzduchotechnika'!F37</f>
        <v>0</v>
      </c>
      <c r="BE99" s="7"/>
      <c r="BT99" s="132" t="s">
        <v>87</v>
      </c>
      <c r="BV99" s="132" t="s">
        <v>81</v>
      </c>
      <c r="BW99" s="132" t="s">
        <v>101</v>
      </c>
      <c r="BX99" s="132" t="s">
        <v>5</v>
      </c>
      <c r="CL99" s="132" t="s">
        <v>1</v>
      </c>
      <c r="CM99" s="132" t="s">
        <v>89</v>
      </c>
    </row>
    <row r="100" s="7" customFormat="1" ht="14.4" customHeight="1">
      <c r="A100" s="120" t="s">
        <v>83</v>
      </c>
      <c r="B100" s="121"/>
      <c r="C100" s="122"/>
      <c r="D100" s="123" t="s">
        <v>102</v>
      </c>
      <c r="E100" s="123"/>
      <c r="F100" s="123"/>
      <c r="G100" s="123"/>
      <c r="H100" s="123"/>
      <c r="I100" s="124"/>
      <c r="J100" s="123" t="s">
        <v>103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'D.1.4.5 - Záchytný systém'!J30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86</v>
      </c>
      <c r="AR100" s="127"/>
      <c r="AS100" s="128">
        <v>0</v>
      </c>
      <c r="AT100" s="129">
        <f>ROUND(SUM(AV100:AW100),2)</f>
        <v>0</v>
      </c>
      <c r="AU100" s="130">
        <f>'D.1.4.5 - Záchytný systém'!P118</f>
        <v>0</v>
      </c>
      <c r="AV100" s="129">
        <f>'D.1.4.5 - Záchytný systém'!J33</f>
        <v>0</v>
      </c>
      <c r="AW100" s="129">
        <f>'D.1.4.5 - Záchytný systém'!J34</f>
        <v>0</v>
      </c>
      <c r="AX100" s="129">
        <f>'D.1.4.5 - Záchytný systém'!J35</f>
        <v>0</v>
      </c>
      <c r="AY100" s="129">
        <f>'D.1.4.5 - Záchytný systém'!J36</f>
        <v>0</v>
      </c>
      <c r="AZ100" s="129">
        <f>'D.1.4.5 - Záchytný systém'!F33</f>
        <v>0</v>
      </c>
      <c r="BA100" s="129">
        <f>'D.1.4.5 - Záchytný systém'!F34</f>
        <v>0</v>
      </c>
      <c r="BB100" s="129">
        <f>'D.1.4.5 - Záchytný systém'!F35</f>
        <v>0</v>
      </c>
      <c r="BC100" s="129">
        <f>'D.1.4.5 - Záchytný systém'!F36</f>
        <v>0</v>
      </c>
      <c r="BD100" s="131">
        <f>'D.1.4.5 - Záchytný systém'!F37</f>
        <v>0</v>
      </c>
      <c r="BE100" s="7"/>
      <c r="BT100" s="132" t="s">
        <v>87</v>
      </c>
      <c r="BV100" s="132" t="s">
        <v>81</v>
      </c>
      <c r="BW100" s="132" t="s">
        <v>104</v>
      </c>
      <c r="BX100" s="132" t="s">
        <v>5</v>
      </c>
      <c r="CL100" s="132" t="s">
        <v>1</v>
      </c>
      <c r="CM100" s="132" t="s">
        <v>89</v>
      </c>
    </row>
    <row r="101" s="7" customFormat="1" ht="14.4" customHeight="1">
      <c r="A101" s="120" t="s">
        <v>83</v>
      </c>
      <c r="B101" s="121"/>
      <c r="C101" s="122"/>
      <c r="D101" s="123" t="s">
        <v>105</v>
      </c>
      <c r="E101" s="123"/>
      <c r="F101" s="123"/>
      <c r="G101" s="123"/>
      <c r="H101" s="123"/>
      <c r="I101" s="124"/>
      <c r="J101" s="123" t="s">
        <v>106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'20 - Vedlejší rozpočtové 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86</v>
      </c>
      <c r="AR101" s="127"/>
      <c r="AS101" s="133">
        <v>0</v>
      </c>
      <c r="AT101" s="134">
        <f>ROUND(SUM(AV101:AW101),2)</f>
        <v>0</v>
      </c>
      <c r="AU101" s="135">
        <f>'20 - Vedlejší rozpočtové ...'!P122</f>
        <v>0</v>
      </c>
      <c r="AV101" s="134">
        <f>'20 - Vedlejší rozpočtové ...'!J33</f>
        <v>0</v>
      </c>
      <c r="AW101" s="134">
        <f>'20 - Vedlejší rozpočtové ...'!J34</f>
        <v>0</v>
      </c>
      <c r="AX101" s="134">
        <f>'20 - Vedlejší rozpočtové ...'!J35</f>
        <v>0</v>
      </c>
      <c r="AY101" s="134">
        <f>'20 - Vedlejší rozpočtové ...'!J36</f>
        <v>0</v>
      </c>
      <c r="AZ101" s="134">
        <f>'20 - Vedlejší rozpočtové ...'!F33</f>
        <v>0</v>
      </c>
      <c r="BA101" s="134">
        <f>'20 - Vedlejší rozpočtové ...'!F34</f>
        <v>0</v>
      </c>
      <c r="BB101" s="134">
        <f>'20 - Vedlejší rozpočtové ...'!F35</f>
        <v>0</v>
      </c>
      <c r="BC101" s="134">
        <f>'20 - Vedlejší rozpočtové ...'!F36</f>
        <v>0</v>
      </c>
      <c r="BD101" s="136">
        <f>'20 - Vedlejší rozpočtové ...'!F37</f>
        <v>0</v>
      </c>
      <c r="BE101" s="7"/>
      <c r="BT101" s="132" t="s">
        <v>87</v>
      </c>
      <c r="BV101" s="132" t="s">
        <v>81</v>
      </c>
      <c r="BW101" s="132" t="s">
        <v>107</v>
      </c>
      <c r="BX101" s="132" t="s">
        <v>5</v>
      </c>
      <c r="CL101" s="132" t="s">
        <v>1</v>
      </c>
      <c r="CM101" s="132" t="s">
        <v>89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bnu0gtSpvUJrEsoqDFHHlao1WyGxwHDubsUnEmH8dT91E+tx07/VCQFzq4zNa/fipdrJLUntVwou9nLWVZQ/MA==" hashValue="fdnEa4NZ5fly2SqFbU4EA++LJqVrMOGuxQWL1+9tin5btsvmEySzs3VO3uMD+5RX7HvX94kZopvasharwYyZbA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.1.1 - Stavební část'!C2" display="/"/>
    <hyperlink ref="A96" location="'D.1.4.1 - Elektroinstalace'!C2" display="/"/>
    <hyperlink ref="A97" location="'D.1.4.2 - Hromosvod'!C2" display="/"/>
    <hyperlink ref="A98" location="'D.1.4.3 - Zdravotně techn...'!C2" display="/"/>
    <hyperlink ref="A99" location="'D.1.4.4 - Vzduchotechnika'!C2" display="/"/>
    <hyperlink ref="A100" location="'D.1.4.5 - Záchytný systém'!C2" display="/"/>
    <hyperlink ref="A101" location="'20 - Vedlejší rozpočtové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  <c r="AZ2" s="137" t="s">
        <v>108</v>
      </c>
      <c r="BA2" s="137" t="s">
        <v>109</v>
      </c>
      <c r="BB2" s="137" t="s">
        <v>1</v>
      </c>
      <c r="BC2" s="137" t="s">
        <v>110</v>
      </c>
      <c r="BD2" s="137" t="s">
        <v>111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89</v>
      </c>
      <c r="AZ3" s="137" t="s">
        <v>112</v>
      </c>
      <c r="BA3" s="137" t="s">
        <v>113</v>
      </c>
      <c r="BB3" s="137" t="s">
        <v>1</v>
      </c>
      <c r="BC3" s="137" t="s">
        <v>114</v>
      </c>
      <c r="BD3" s="137" t="s">
        <v>111</v>
      </c>
    </row>
    <row r="4" s="1" customFormat="1" ht="24.96" customHeight="1">
      <c r="B4" s="21"/>
      <c r="D4" s="140" t="s">
        <v>115</v>
      </c>
      <c r="L4" s="21"/>
      <c r="M4" s="141" t="s">
        <v>10</v>
      </c>
      <c r="AT4" s="18" t="s">
        <v>4</v>
      </c>
      <c r="AZ4" s="137" t="s">
        <v>116</v>
      </c>
      <c r="BA4" s="137" t="s">
        <v>117</v>
      </c>
      <c r="BB4" s="137" t="s">
        <v>1</v>
      </c>
      <c r="BC4" s="137" t="s">
        <v>118</v>
      </c>
      <c r="BD4" s="137" t="s">
        <v>111</v>
      </c>
    </row>
    <row r="5" s="1" customFormat="1" ht="6.96" customHeight="1">
      <c r="B5" s="21"/>
      <c r="L5" s="21"/>
      <c r="AZ5" s="137" t="s">
        <v>119</v>
      </c>
      <c r="BA5" s="137" t="s">
        <v>120</v>
      </c>
      <c r="BB5" s="137" t="s">
        <v>1</v>
      </c>
      <c r="BC5" s="137" t="s">
        <v>121</v>
      </c>
      <c r="BD5" s="137" t="s">
        <v>111</v>
      </c>
    </row>
    <row r="6" s="1" customFormat="1" ht="12" customHeight="1">
      <c r="B6" s="21"/>
      <c r="D6" s="142" t="s">
        <v>16</v>
      </c>
      <c r="L6" s="21"/>
      <c r="AZ6" s="137" t="s">
        <v>122</v>
      </c>
      <c r="BA6" s="137" t="s">
        <v>123</v>
      </c>
      <c r="BB6" s="137" t="s">
        <v>1</v>
      </c>
      <c r="BC6" s="137" t="s">
        <v>124</v>
      </c>
      <c r="BD6" s="137" t="s">
        <v>111</v>
      </c>
    </row>
    <row r="7" s="1" customFormat="1" ht="14.4" customHeight="1">
      <c r="B7" s="21"/>
      <c r="E7" s="143" t="str">
        <f>'Rekapitulace stavby'!K6</f>
        <v>VOŠ a SŠ zdravotnická ÚO_rekonstrukce střešního pláště</v>
      </c>
      <c r="F7" s="142"/>
      <c r="G7" s="142"/>
      <c r="H7" s="142"/>
      <c r="L7" s="21"/>
      <c r="AZ7" s="137" t="s">
        <v>125</v>
      </c>
      <c r="BA7" s="137" t="s">
        <v>123</v>
      </c>
      <c r="BB7" s="137" t="s">
        <v>1</v>
      </c>
      <c r="BC7" s="137" t="s">
        <v>126</v>
      </c>
      <c r="BD7" s="137" t="s">
        <v>111</v>
      </c>
    </row>
    <row r="8" s="2" customFormat="1" ht="12" customHeight="1">
      <c r="A8" s="39"/>
      <c r="B8" s="45"/>
      <c r="C8" s="39"/>
      <c r="D8" s="14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128</v>
      </c>
      <c r="BA8" s="137" t="s">
        <v>123</v>
      </c>
      <c r="BB8" s="137" t="s">
        <v>1</v>
      </c>
      <c r="BC8" s="137" t="s">
        <v>129</v>
      </c>
      <c r="BD8" s="137" t="s">
        <v>111</v>
      </c>
    </row>
    <row r="9" s="2" customFormat="1" ht="15.6" customHeight="1">
      <c r="A9" s="39"/>
      <c r="B9" s="45"/>
      <c r="C9" s="39"/>
      <c r="D9" s="39"/>
      <c r="E9" s="144" t="s">
        <v>130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131</v>
      </c>
      <c r="BA9" s="137" t="s">
        <v>132</v>
      </c>
      <c r="BB9" s="137" t="s">
        <v>1</v>
      </c>
      <c r="BC9" s="137" t="s">
        <v>133</v>
      </c>
      <c r="BD9" s="137" t="s">
        <v>111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134</v>
      </c>
      <c r="BA10" s="137" t="s">
        <v>123</v>
      </c>
      <c r="BB10" s="137" t="s">
        <v>1</v>
      </c>
      <c r="BC10" s="137" t="s">
        <v>135</v>
      </c>
      <c r="BD10" s="137" t="s">
        <v>111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136</v>
      </c>
      <c r="BA11" s="137" t="s">
        <v>123</v>
      </c>
      <c r="BB11" s="137" t="s">
        <v>1</v>
      </c>
      <c r="BC11" s="137" t="s">
        <v>137</v>
      </c>
      <c r="BD11" s="137" t="s">
        <v>111</v>
      </c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13. 1. 2025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138</v>
      </c>
      <c r="BA12" s="137" t="s">
        <v>139</v>
      </c>
      <c r="BB12" s="137" t="s">
        <v>1</v>
      </c>
      <c r="BC12" s="137" t="s">
        <v>140</v>
      </c>
      <c r="BD12" s="137" t="s">
        <v>111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141</v>
      </c>
      <c r="BA13" s="137" t="s">
        <v>142</v>
      </c>
      <c r="BB13" s="137" t="s">
        <v>1</v>
      </c>
      <c r="BC13" s="137" t="s">
        <v>143</v>
      </c>
      <c r="BD13" s="137" t="s">
        <v>111</v>
      </c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144</v>
      </c>
      <c r="BA14" s="137" t="s">
        <v>123</v>
      </c>
      <c r="BB14" s="137" t="s">
        <v>1</v>
      </c>
      <c r="BC14" s="137" t="s">
        <v>145</v>
      </c>
      <c r="BD14" s="137" t="s">
        <v>111</v>
      </c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146</v>
      </c>
      <c r="BA15" s="137" t="s">
        <v>147</v>
      </c>
      <c r="BB15" s="137" t="s">
        <v>1</v>
      </c>
      <c r="BC15" s="137" t="s">
        <v>148</v>
      </c>
      <c r="BD15" s="137" t="s">
        <v>111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7" t="s">
        <v>149</v>
      </c>
      <c r="BA16" s="137" t="s">
        <v>150</v>
      </c>
      <c r="BB16" s="137" t="s">
        <v>1</v>
      </c>
      <c r="BC16" s="137" t="s">
        <v>151</v>
      </c>
      <c r="BD16" s="137" t="s">
        <v>111</v>
      </c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7" t="s">
        <v>152</v>
      </c>
      <c r="BA17" s="137" t="s">
        <v>153</v>
      </c>
      <c r="BB17" s="137" t="s">
        <v>1</v>
      </c>
      <c r="BC17" s="137" t="s">
        <v>154</v>
      </c>
      <c r="BD17" s="137" t="s">
        <v>111</v>
      </c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37" t="s">
        <v>155</v>
      </c>
      <c r="BA18" s="137" t="s">
        <v>153</v>
      </c>
      <c r="BB18" s="137" t="s">
        <v>1</v>
      </c>
      <c r="BC18" s="137" t="s">
        <v>156</v>
      </c>
      <c r="BD18" s="137" t="s">
        <v>111</v>
      </c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137" t="s">
        <v>157</v>
      </c>
      <c r="BA19" s="137" t="s">
        <v>158</v>
      </c>
      <c r="BB19" s="137" t="s">
        <v>1</v>
      </c>
      <c r="BC19" s="137" t="s">
        <v>159</v>
      </c>
      <c r="BD19" s="137" t="s">
        <v>111</v>
      </c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Z20" s="137" t="s">
        <v>160</v>
      </c>
      <c r="BA20" s="137" t="s">
        <v>161</v>
      </c>
      <c r="BB20" s="137" t="s">
        <v>1</v>
      </c>
      <c r="BC20" s="137" t="s">
        <v>162</v>
      </c>
      <c r="BD20" s="137" t="s">
        <v>111</v>
      </c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Z21" s="137" t="s">
        <v>163</v>
      </c>
      <c r="BA21" s="137" t="s">
        <v>164</v>
      </c>
      <c r="BB21" s="137" t="s">
        <v>1</v>
      </c>
      <c r="BC21" s="137" t="s">
        <v>165</v>
      </c>
      <c r="BD21" s="137" t="s">
        <v>111</v>
      </c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Z22" s="137" t="s">
        <v>166</v>
      </c>
      <c r="BA22" s="137" t="s">
        <v>167</v>
      </c>
      <c r="BB22" s="137" t="s">
        <v>1</v>
      </c>
      <c r="BC22" s="137" t="s">
        <v>168</v>
      </c>
      <c r="BD22" s="137" t="s">
        <v>111</v>
      </c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Z23" s="137" t="s">
        <v>169</v>
      </c>
      <c r="BA23" s="137" t="s">
        <v>170</v>
      </c>
      <c r="BB23" s="137" t="s">
        <v>1</v>
      </c>
      <c r="BC23" s="137" t="s">
        <v>171</v>
      </c>
      <c r="BD23" s="137" t="s">
        <v>111</v>
      </c>
    </row>
    <row r="24" s="2" customFormat="1" ht="18" customHeight="1">
      <c r="A24" s="39"/>
      <c r="B24" s="45"/>
      <c r="C24" s="39"/>
      <c r="D24" s="39"/>
      <c r="E24" s="145" t="s">
        <v>172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Z24" s="137" t="s">
        <v>173</v>
      </c>
      <c r="BA24" s="137" t="s">
        <v>174</v>
      </c>
      <c r="BB24" s="137" t="s">
        <v>1</v>
      </c>
      <c r="BC24" s="137" t="s">
        <v>175</v>
      </c>
      <c r="BD24" s="137" t="s">
        <v>111</v>
      </c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Z25" s="137" t="s">
        <v>176</v>
      </c>
      <c r="BA25" s="137" t="s">
        <v>177</v>
      </c>
      <c r="BB25" s="137" t="s">
        <v>1</v>
      </c>
      <c r="BC25" s="137" t="s">
        <v>178</v>
      </c>
      <c r="BD25" s="137" t="s">
        <v>111</v>
      </c>
    </row>
    <row r="26" s="2" customFormat="1" ht="12" customHeight="1">
      <c r="A26" s="39"/>
      <c r="B26" s="45"/>
      <c r="C26" s="39"/>
      <c r="D26" s="142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Z26" s="137" t="s">
        <v>179</v>
      </c>
      <c r="BA26" s="137" t="s">
        <v>180</v>
      </c>
      <c r="BB26" s="137" t="s">
        <v>1</v>
      </c>
      <c r="BC26" s="137" t="s">
        <v>181</v>
      </c>
      <c r="BD26" s="137" t="s">
        <v>111</v>
      </c>
    </row>
    <row r="27" s="8" customFormat="1" ht="14.4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Z27" s="151" t="s">
        <v>182</v>
      </c>
      <c r="BA27" s="151" t="s">
        <v>183</v>
      </c>
      <c r="BB27" s="151" t="s">
        <v>1</v>
      </c>
      <c r="BC27" s="151" t="s">
        <v>184</v>
      </c>
      <c r="BD27" s="151" t="s">
        <v>111</v>
      </c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Z28" s="137" t="s">
        <v>185</v>
      </c>
      <c r="BA28" s="137" t="s">
        <v>183</v>
      </c>
      <c r="BB28" s="137" t="s">
        <v>1</v>
      </c>
      <c r="BC28" s="137" t="s">
        <v>186</v>
      </c>
      <c r="BD28" s="137" t="s">
        <v>111</v>
      </c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Z29" s="137" t="s">
        <v>187</v>
      </c>
      <c r="BA29" s="137" t="s">
        <v>188</v>
      </c>
      <c r="BB29" s="137" t="s">
        <v>1</v>
      </c>
      <c r="BC29" s="137" t="s">
        <v>189</v>
      </c>
      <c r="BD29" s="137" t="s">
        <v>111</v>
      </c>
    </row>
    <row r="30" s="2" customFormat="1" ht="25.44" customHeight="1">
      <c r="A30" s="39"/>
      <c r="B30" s="45"/>
      <c r="C30" s="39"/>
      <c r="D30" s="153" t="s">
        <v>39</v>
      </c>
      <c r="E30" s="39"/>
      <c r="F30" s="39"/>
      <c r="G30" s="39"/>
      <c r="H30" s="39"/>
      <c r="I30" s="39"/>
      <c r="J30" s="154">
        <f>ROUND(J136,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Z30" s="137" t="s">
        <v>190</v>
      </c>
      <c r="BA30" s="137" t="s">
        <v>191</v>
      </c>
      <c r="BB30" s="137" t="s">
        <v>1</v>
      </c>
      <c r="BC30" s="137" t="s">
        <v>192</v>
      </c>
      <c r="BD30" s="137" t="s">
        <v>89</v>
      </c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41</v>
      </c>
      <c r="G32" s="39"/>
      <c r="H32" s="39"/>
      <c r="I32" s="155" t="s">
        <v>40</v>
      </c>
      <c r="J32" s="155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43</v>
      </c>
      <c r="E33" s="142" t="s">
        <v>44</v>
      </c>
      <c r="F33" s="157">
        <f>ROUND((SUM(BE136:BE940)),  2)</f>
        <v>0</v>
      </c>
      <c r="G33" s="39"/>
      <c r="H33" s="39"/>
      <c r="I33" s="158">
        <v>0.20999999999999999</v>
      </c>
      <c r="J33" s="157">
        <f>ROUND(((SUM(BE136:BE940))*I33),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45</v>
      </c>
      <c r="F34" s="157">
        <f>ROUND((SUM(BF136:BF940)),  2)</f>
        <v>0</v>
      </c>
      <c r="G34" s="39"/>
      <c r="H34" s="39"/>
      <c r="I34" s="158">
        <v>0.12</v>
      </c>
      <c r="J34" s="157">
        <f>ROUND(((SUM(BF136:BF940))*I34),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46</v>
      </c>
      <c r="F35" s="157">
        <f>ROUND((SUM(BG136:BG940)),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47</v>
      </c>
      <c r="F36" s="157">
        <f>ROUND((SUM(BH136:BH940)),  2)</f>
        <v>0</v>
      </c>
      <c r="G36" s="39"/>
      <c r="H36" s="39"/>
      <c r="I36" s="158">
        <v>0.12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48</v>
      </c>
      <c r="F37" s="157">
        <f>ROUND((SUM(BI136:BI940)),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49</v>
      </c>
      <c r="E39" s="161"/>
      <c r="F39" s="161"/>
      <c r="G39" s="162" t="s">
        <v>50</v>
      </c>
      <c r="H39" s="163" t="s">
        <v>51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52</v>
      </c>
      <c r="E50" s="167"/>
      <c r="F50" s="167"/>
      <c r="G50" s="166" t="s">
        <v>53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54</v>
      </c>
      <c r="E61" s="169"/>
      <c r="F61" s="170" t="s">
        <v>55</v>
      </c>
      <c r="G61" s="168" t="s">
        <v>54</v>
      </c>
      <c r="H61" s="169"/>
      <c r="I61" s="169"/>
      <c r="J61" s="171" t="s">
        <v>55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56</v>
      </c>
      <c r="E65" s="172"/>
      <c r="F65" s="172"/>
      <c r="G65" s="166" t="s">
        <v>57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54</v>
      </c>
      <c r="E76" s="169"/>
      <c r="F76" s="170" t="s">
        <v>55</v>
      </c>
      <c r="G76" s="168" t="s">
        <v>54</v>
      </c>
      <c r="H76" s="169"/>
      <c r="I76" s="169"/>
      <c r="J76" s="171" t="s">
        <v>55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77" t="str">
        <f>E7</f>
        <v>VOŠ a SŠ zdravotnická ÚO_rekonstrukce střešního pláště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6" customHeight="1">
      <c r="A87" s="39"/>
      <c r="B87" s="40"/>
      <c r="C87" s="41"/>
      <c r="D87" s="41"/>
      <c r="E87" s="77" t="str">
        <f>E9</f>
        <v>D.1.1 -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13. 1. 2025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6.4" customHeight="1">
      <c r="A91" s="39"/>
      <c r="B91" s="40"/>
      <c r="C91" s="33" t="s">
        <v>24</v>
      </c>
      <c r="D91" s="41"/>
      <c r="E91" s="41"/>
      <c r="F91" s="28" t="str">
        <f>E15</f>
        <v>Pardubický kraj</v>
      </c>
      <c r="G91" s="41"/>
      <c r="H91" s="41"/>
      <c r="I91" s="33" t="s">
        <v>32</v>
      </c>
      <c r="J91" s="37" t="str">
        <f>E21</f>
        <v>Projekční kancelář Žižkov s. r. 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6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ing. Vladimír Ent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194</v>
      </c>
      <c r="D94" s="179"/>
      <c r="E94" s="179"/>
      <c r="F94" s="179"/>
      <c r="G94" s="179"/>
      <c r="H94" s="179"/>
      <c r="I94" s="179"/>
      <c r="J94" s="180" t="s">
        <v>195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196</v>
      </c>
      <c r="D96" s="41"/>
      <c r="E96" s="41"/>
      <c r="F96" s="41"/>
      <c r="G96" s="41"/>
      <c r="H96" s="41"/>
      <c r="I96" s="41"/>
      <c r="J96" s="111">
        <f>J136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197</v>
      </c>
    </row>
    <row r="97" s="9" customFormat="1" ht="24.96" customHeight="1">
      <c r="A97" s="9"/>
      <c r="B97" s="182"/>
      <c r="C97" s="183"/>
      <c r="D97" s="184" t="s">
        <v>198</v>
      </c>
      <c r="E97" s="185"/>
      <c r="F97" s="185"/>
      <c r="G97" s="185"/>
      <c r="H97" s="185"/>
      <c r="I97" s="185"/>
      <c r="J97" s="186">
        <f>J137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199</v>
      </c>
      <c r="E98" s="191"/>
      <c r="F98" s="191"/>
      <c r="G98" s="191"/>
      <c r="H98" s="191"/>
      <c r="I98" s="191"/>
      <c r="J98" s="192">
        <f>J138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200</v>
      </c>
      <c r="E99" s="191"/>
      <c r="F99" s="191"/>
      <c r="G99" s="191"/>
      <c r="H99" s="191"/>
      <c r="I99" s="191"/>
      <c r="J99" s="192">
        <f>J142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201</v>
      </c>
      <c r="E100" s="191"/>
      <c r="F100" s="191"/>
      <c r="G100" s="191"/>
      <c r="H100" s="191"/>
      <c r="I100" s="191"/>
      <c r="J100" s="192">
        <f>J153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202</v>
      </c>
      <c r="E101" s="191"/>
      <c r="F101" s="191"/>
      <c r="G101" s="191"/>
      <c r="H101" s="191"/>
      <c r="I101" s="191"/>
      <c r="J101" s="192">
        <f>J276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203</v>
      </c>
      <c r="E102" s="191"/>
      <c r="F102" s="191"/>
      <c r="G102" s="191"/>
      <c r="H102" s="191"/>
      <c r="I102" s="191"/>
      <c r="J102" s="192">
        <f>J348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204</v>
      </c>
      <c r="E103" s="191"/>
      <c r="F103" s="191"/>
      <c r="G103" s="191"/>
      <c r="H103" s="191"/>
      <c r="I103" s="191"/>
      <c r="J103" s="192">
        <f>J359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2"/>
      <c r="C104" s="183"/>
      <c r="D104" s="184" t="s">
        <v>205</v>
      </c>
      <c r="E104" s="185"/>
      <c r="F104" s="185"/>
      <c r="G104" s="185"/>
      <c r="H104" s="185"/>
      <c r="I104" s="185"/>
      <c r="J104" s="186">
        <f>J361</f>
        <v>0</v>
      </c>
      <c r="K104" s="183"/>
      <c r="L104" s="18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8"/>
      <c r="C105" s="189"/>
      <c r="D105" s="190" t="s">
        <v>206</v>
      </c>
      <c r="E105" s="191"/>
      <c r="F105" s="191"/>
      <c r="G105" s="191"/>
      <c r="H105" s="191"/>
      <c r="I105" s="191"/>
      <c r="J105" s="192">
        <f>J362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8"/>
      <c r="C106" s="189"/>
      <c r="D106" s="190" t="s">
        <v>207</v>
      </c>
      <c r="E106" s="191"/>
      <c r="F106" s="191"/>
      <c r="G106" s="191"/>
      <c r="H106" s="191"/>
      <c r="I106" s="191"/>
      <c r="J106" s="192">
        <f>J405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8"/>
      <c r="C107" s="189"/>
      <c r="D107" s="190" t="s">
        <v>208</v>
      </c>
      <c r="E107" s="191"/>
      <c r="F107" s="191"/>
      <c r="G107" s="191"/>
      <c r="H107" s="191"/>
      <c r="I107" s="191"/>
      <c r="J107" s="192">
        <f>J476</f>
        <v>0</v>
      </c>
      <c r="K107" s="189"/>
      <c r="L107" s="19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8"/>
      <c r="C108" s="189"/>
      <c r="D108" s="190" t="s">
        <v>209</v>
      </c>
      <c r="E108" s="191"/>
      <c r="F108" s="191"/>
      <c r="G108" s="191"/>
      <c r="H108" s="191"/>
      <c r="I108" s="191"/>
      <c r="J108" s="192">
        <f>J480</f>
        <v>0</v>
      </c>
      <c r="K108" s="189"/>
      <c r="L108" s="19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8"/>
      <c r="C109" s="189"/>
      <c r="D109" s="190" t="s">
        <v>210</v>
      </c>
      <c r="E109" s="191"/>
      <c r="F109" s="191"/>
      <c r="G109" s="191"/>
      <c r="H109" s="191"/>
      <c r="I109" s="191"/>
      <c r="J109" s="192">
        <f>J493</f>
        <v>0</v>
      </c>
      <c r="K109" s="189"/>
      <c r="L109" s="19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8"/>
      <c r="C110" s="189"/>
      <c r="D110" s="190" t="s">
        <v>211</v>
      </c>
      <c r="E110" s="191"/>
      <c r="F110" s="191"/>
      <c r="G110" s="191"/>
      <c r="H110" s="191"/>
      <c r="I110" s="191"/>
      <c r="J110" s="192">
        <f>J602</f>
        <v>0</v>
      </c>
      <c r="K110" s="189"/>
      <c r="L110" s="19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8"/>
      <c r="C111" s="189"/>
      <c r="D111" s="190" t="s">
        <v>212</v>
      </c>
      <c r="E111" s="191"/>
      <c r="F111" s="191"/>
      <c r="G111" s="191"/>
      <c r="H111" s="191"/>
      <c r="I111" s="191"/>
      <c r="J111" s="192">
        <f>J628</f>
        <v>0</v>
      </c>
      <c r="K111" s="189"/>
      <c r="L111" s="19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8"/>
      <c r="C112" s="189"/>
      <c r="D112" s="190" t="s">
        <v>213</v>
      </c>
      <c r="E112" s="191"/>
      <c r="F112" s="191"/>
      <c r="G112" s="191"/>
      <c r="H112" s="191"/>
      <c r="I112" s="191"/>
      <c r="J112" s="192">
        <f>J721</f>
        <v>0</v>
      </c>
      <c r="K112" s="189"/>
      <c r="L112" s="19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8"/>
      <c r="C113" s="189"/>
      <c r="D113" s="190" t="s">
        <v>214</v>
      </c>
      <c r="E113" s="191"/>
      <c r="F113" s="191"/>
      <c r="G113" s="191"/>
      <c r="H113" s="191"/>
      <c r="I113" s="191"/>
      <c r="J113" s="192">
        <f>J840</f>
        <v>0</v>
      </c>
      <c r="K113" s="189"/>
      <c r="L113" s="19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8"/>
      <c r="C114" s="189"/>
      <c r="D114" s="190" t="s">
        <v>215</v>
      </c>
      <c r="E114" s="191"/>
      <c r="F114" s="191"/>
      <c r="G114" s="191"/>
      <c r="H114" s="191"/>
      <c r="I114" s="191"/>
      <c r="J114" s="192">
        <f>J862</f>
        <v>0</v>
      </c>
      <c r="K114" s="189"/>
      <c r="L114" s="19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8"/>
      <c r="C115" s="189"/>
      <c r="D115" s="190" t="s">
        <v>216</v>
      </c>
      <c r="E115" s="191"/>
      <c r="F115" s="191"/>
      <c r="G115" s="191"/>
      <c r="H115" s="191"/>
      <c r="I115" s="191"/>
      <c r="J115" s="192">
        <f>J880</f>
        <v>0</v>
      </c>
      <c r="K115" s="189"/>
      <c r="L115" s="19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8"/>
      <c r="C116" s="189"/>
      <c r="D116" s="190" t="s">
        <v>217</v>
      </c>
      <c r="E116" s="191"/>
      <c r="F116" s="191"/>
      <c r="G116" s="191"/>
      <c r="H116" s="191"/>
      <c r="I116" s="191"/>
      <c r="J116" s="192">
        <f>J918</f>
        <v>0</v>
      </c>
      <c r="K116" s="189"/>
      <c r="L116" s="19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218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4.4" customHeight="1">
      <c r="A126" s="39"/>
      <c r="B126" s="40"/>
      <c r="C126" s="41"/>
      <c r="D126" s="41"/>
      <c r="E126" s="177" t="str">
        <f>E7</f>
        <v>VOŠ a SŠ zdravotnická ÚO_rekonstrukce střešního pláště</v>
      </c>
      <c r="F126" s="33"/>
      <c r="G126" s="33"/>
      <c r="H126" s="33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127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6" customHeight="1">
      <c r="A128" s="39"/>
      <c r="B128" s="40"/>
      <c r="C128" s="41"/>
      <c r="D128" s="41"/>
      <c r="E128" s="77" t="str">
        <f>E9</f>
        <v>D.1.1 - Stavební část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F12</f>
        <v xml:space="preserve"> </v>
      </c>
      <c r="G130" s="41"/>
      <c r="H130" s="41"/>
      <c r="I130" s="33" t="s">
        <v>22</v>
      </c>
      <c r="J130" s="80" t="str">
        <f>IF(J12="","",J12)</f>
        <v>13. 1. 2025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26.4" customHeight="1">
      <c r="A132" s="39"/>
      <c r="B132" s="40"/>
      <c r="C132" s="33" t="s">
        <v>24</v>
      </c>
      <c r="D132" s="41"/>
      <c r="E132" s="41"/>
      <c r="F132" s="28" t="str">
        <f>E15</f>
        <v>Pardubický kraj</v>
      </c>
      <c r="G132" s="41"/>
      <c r="H132" s="41"/>
      <c r="I132" s="33" t="s">
        <v>32</v>
      </c>
      <c r="J132" s="37" t="str">
        <f>E21</f>
        <v>Projekční kancelář Žižkov s. r. o.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6" customHeight="1">
      <c r="A133" s="39"/>
      <c r="B133" s="40"/>
      <c r="C133" s="33" t="s">
        <v>30</v>
      </c>
      <c r="D133" s="41"/>
      <c r="E133" s="41"/>
      <c r="F133" s="28" t="str">
        <f>IF(E18="","",E18)</f>
        <v>Vyplň údaj</v>
      </c>
      <c r="G133" s="41"/>
      <c r="H133" s="41"/>
      <c r="I133" s="33" t="s">
        <v>37</v>
      </c>
      <c r="J133" s="37" t="str">
        <f>E24</f>
        <v>ing. Vladimír Ent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194"/>
      <c r="B135" s="195"/>
      <c r="C135" s="196" t="s">
        <v>219</v>
      </c>
      <c r="D135" s="197" t="s">
        <v>64</v>
      </c>
      <c r="E135" s="197" t="s">
        <v>60</v>
      </c>
      <c r="F135" s="197" t="s">
        <v>61</v>
      </c>
      <c r="G135" s="197" t="s">
        <v>220</v>
      </c>
      <c r="H135" s="197" t="s">
        <v>221</v>
      </c>
      <c r="I135" s="197" t="s">
        <v>222</v>
      </c>
      <c r="J135" s="197" t="s">
        <v>195</v>
      </c>
      <c r="K135" s="198" t="s">
        <v>223</v>
      </c>
      <c r="L135" s="199"/>
      <c r="M135" s="101" t="s">
        <v>1</v>
      </c>
      <c r="N135" s="102" t="s">
        <v>43</v>
      </c>
      <c r="O135" s="102" t="s">
        <v>224</v>
      </c>
      <c r="P135" s="102" t="s">
        <v>225</v>
      </c>
      <c r="Q135" s="102" t="s">
        <v>226</v>
      </c>
      <c r="R135" s="102" t="s">
        <v>227</v>
      </c>
      <c r="S135" s="102" t="s">
        <v>228</v>
      </c>
      <c r="T135" s="103" t="s">
        <v>229</v>
      </c>
      <c r="U135" s="194"/>
      <c r="V135" s="194"/>
      <c r="W135" s="194"/>
      <c r="X135" s="194"/>
      <c r="Y135" s="194"/>
      <c r="Z135" s="194"/>
      <c r="AA135" s="194"/>
      <c r="AB135" s="194"/>
      <c r="AC135" s="194"/>
      <c r="AD135" s="194"/>
      <c r="AE135" s="194"/>
    </row>
    <row r="136" s="2" customFormat="1" ht="22.8" customHeight="1">
      <c r="A136" s="39"/>
      <c r="B136" s="40"/>
      <c r="C136" s="108" t="s">
        <v>230</v>
      </c>
      <c r="D136" s="41"/>
      <c r="E136" s="41"/>
      <c r="F136" s="41"/>
      <c r="G136" s="41"/>
      <c r="H136" s="41"/>
      <c r="I136" s="41"/>
      <c r="J136" s="200">
        <f>BK136</f>
        <v>0</v>
      </c>
      <c r="K136" s="41"/>
      <c r="L136" s="45"/>
      <c r="M136" s="104"/>
      <c r="N136" s="201"/>
      <c r="O136" s="105"/>
      <c r="P136" s="202">
        <f>P137+P361</f>
        <v>0</v>
      </c>
      <c r="Q136" s="105"/>
      <c r="R136" s="202">
        <f>R137+R361</f>
        <v>125.09976831</v>
      </c>
      <c r="S136" s="105"/>
      <c r="T136" s="203">
        <f>T137+T361</f>
        <v>83.624945819999994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78</v>
      </c>
      <c r="AU136" s="18" t="s">
        <v>197</v>
      </c>
      <c r="BK136" s="204">
        <f>BK137+BK361</f>
        <v>0</v>
      </c>
    </row>
    <row r="137" s="12" customFormat="1" ht="25.92" customHeight="1">
      <c r="A137" s="12"/>
      <c r="B137" s="205"/>
      <c r="C137" s="206"/>
      <c r="D137" s="207" t="s">
        <v>78</v>
      </c>
      <c r="E137" s="208" t="s">
        <v>231</v>
      </c>
      <c r="F137" s="208" t="s">
        <v>232</v>
      </c>
      <c r="G137" s="206"/>
      <c r="H137" s="206"/>
      <c r="I137" s="209"/>
      <c r="J137" s="210">
        <f>BK137</f>
        <v>0</v>
      </c>
      <c r="K137" s="206"/>
      <c r="L137" s="211"/>
      <c r="M137" s="212"/>
      <c r="N137" s="213"/>
      <c r="O137" s="213"/>
      <c r="P137" s="214">
        <f>P138+P142+P153+P276+P348+P359</f>
        <v>0</v>
      </c>
      <c r="Q137" s="213"/>
      <c r="R137" s="214">
        <f>R138+R142+R153+R276+R348+R359</f>
        <v>12.648414460000002</v>
      </c>
      <c r="S137" s="213"/>
      <c r="T137" s="215">
        <f>T138+T142+T153+T276+T348+T359</f>
        <v>35.169616709999993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6" t="s">
        <v>87</v>
      </c>
      <c r="AT137" s="217" t="s">
        <v>78</v>
      </c>
      <c r="AU137" s="217" t="s">
        <v>79</v>
      </c>
      <c r="AY137" s="216" t="s">
        <v>233</v>
      </c>
      <c r="BK137" s="218">
        <f>BK138+BK142+BK153+BK276+BK348+BK359</f>
        <v>0</v>
      </c>
    </row>
    <row r="138" s="12" customFormat="1" ht="22.8" customHeight="1">
      <c r="A138" s="12"/>
      <c r="B138" s="205"/>
      <c r="C138" s="206"/>
      <c r="D138" s="207" t="s">
        <v>78</v>
      </c>
      <c r="E138" s="219" t="s">
        <v>111</v>
      </c>
      <c r="F138" s="219" t="s">
        <v>234</v>
      </c>
      <c r="G138" s="206"/>
      <c r="H138" s="206"/>
      <c r="I138" s="209"/>
      <c r="J138" s="220">
        <f>BK138</f>
        <v>0</v>
      </c>
      <c r="K138" s="206"/>
      <c r="L138" s="211"/>
      <c r="M138" s="212"/>
      <c r="N138" s="213"/>
      <c r="O138" s="213"/>
      <c r="P138" s="214">
        <f>SUM(P139:P141)</f>
        <v>0</v>
      </c>
      <c r="Q138" s="213"/>
      <c r="R138" s="214">
        <f>SUM(R139:R141)</f>
        <v>1.7225535599999999</v>
      </c>
      <c r="S138" s="213"/>
      <c r="T138" s="215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6" t="s">
        <v>87</v>
      </c>
      <c r="AT138" s="217" t="s">
        <v>78</v>
      </c>
      <c r="AU138" s="217" t="s">
        <v>87</v>
      </c>
      <c r="AY138" s="216" t="s">
        <v>233</v>
      </c>
      <c r="BK138" s="218">
        <f>SUM(BK139:BK141)</f>
        <v>0</v>
      </c>
    </row>
    <row r="139" s="2" customFormat="1" ht="22.2" customHeight="1">
      <c r="A139" s="39"/>
      <c r="B139" s="40"/>
      <c r="C139" s="221" t="s">
        <v>87</v>
      </c>
      <c r="D139" s="221" t="s">
        <v>235</v>
      </c>
      <c r="E139" s="222" t="s">
        <v>236</v>
      </c>
      <c r="F139" s="223" t="s">
        <v>237</v>
      </c>
      <c r="G139" s="224" t="s">
        <v>238</v>
      </c>
      <c r="H139" s="225">
        <v>5.9669999999999996</v>
      </c>
      <c r="I139" s="226"/>
      <c r="J139" s="227">
        <f>ROUND(I139*H139,2)</f>
        <v>0</v>
      </c>
      <c r="K139" s="223" t="s">
        <v>239</v>
      </c>
      <c r="L139" s="45"/>
      <c r="M139" s="228" t="s">
        <v>1</v>
      </c>
      <c r="N139" s="229" t="s">
        <v>44</v>
      </c>
      <c r="O139" s="92"/>
      <c r="P139" s="230">
        <f>O139*H139</f>
        <v>0</v>
      </c>
      <c r="Q139" s="230">
        <v>0.28867999999999999</v>
      </c>
      <c r="R139" s="230">
        <f>Q139*H139</f>
        <v>1.7225535599999999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240</v>
      </c>
      <c r="AT139" s="232" t="s">
        <v>235</v>
      </c>
      <c r="AU139" s="232" t="s">
        <v>89</v>
      </c>
      <c r="AY139" s="18" t="s">
        <v>233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87</v>
      </c>
      <c r="BK139" s="233">
        <f>ROUND(I139*H139,2)</f>
        <v>0</v>
      </c>
      <c r="BL139" s="18" t="s">
        <v>240</v>
      </c>
      <c r="BM139" s="232" t="s">
        <v>241</v>
      </c>
    </row>
    <row r="140" s="13" customFormat="1">
      <c r="A140" s="13"/>
      <c r="B140" s="234"/>
      <c r="C140" s="235"/>
      <c r="D140" s="236" t="s">
        <v>242</v>
      </c>
      <c r="E140" s="237" t="s">
        <v>1</v>
      </c>
      <c r="F140" s="238" t="s">
        <v>243</v>
      </c>
      <c r="G140" s="235"/>
      <c r="H140" s="237" t="s">
        <v>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242</v>
      </c>
      <c r="AU140" s="244" t="s">
        <v>89</v>
      </c>
      <c r="AV140" s="13" t="s">
        <v>87</v>
      </c>
      <c r="AW140" s="13" t="s">
        <v>36</v>
      </c>
      <c r="AX140" s="13" t="s">
        <v>79</v>
      </c>
      <c r="AY140" s="244" t="s">
        <v>233</v>
      </c>
    </row>
    <row r="141" s="14" customFormat="1">
      <c r="A141" s="14"/>
      <c r="B141" s="245"/>
      <c r="C141" s="246"/>
      <c r="D141" s="236" t="s">
        <v>242</v>
      </c>
      <c r="E141" s="247" t="s">
        <v>1</v>
      </c>
      <c r="F141" s="248" t="s">
        <v>244</v>
      </c>
      <c r="G141" s="246"/>
      <c r="H141" s="249">
        <v>5.9669999999999996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242</v>
      </c>
      <c r="AU141" s="255" t="s">
        <v>89</v>
      </c>
      <c r="AV141" s="14" t="s">
        <v>89</v>
      </c>
      <c r="AW141" s="14" t="s">
        <v>36</v>
      </c>
      <c r="AX141" s="14" t="s">
        <v>87</v>
      </c>
      <c r="AY141" s="255" t="s">
        <v>233</v>
      </c>
    </row>
    <row r="142" s="12" customFormat="1" ht="22.8" customHeight="1">
      <c r="A142" s="12"/>
      <c r="B142" s="205"/>
      <c r="C142" s="206"/>
      <c r="D142" s="207" t="s">
        <v>78</v>
      </c>
      <c r="E142" s="219" t="s">
        <v>240</v>
      </c>
      <c r="F142" s="219" t="s">
        <v>245</v>
      </c>
      <c r="G142" s="206"/>
      <c r="H142" s="206"/>
      <c r="I142" s="209"/>
      <c r="J142" s="220">
        <f>BK142</f>
        <v>0</v>
      </c>
      <c r="K142" s="206"/>
      <c r="L142" s="211"/>
      <c r="M142" s="212"/>
      <c r="N142" s="213"/>
      <c r="O142" s="213"/>
      <c r="P142" s="214">
        <f>SUM(P143:P152)</f>
        <v>0</v>
      </c>
      <c r="Q142" s="213"/>
      <c r="R142" s="214">
        <f>SUM(R143:R152)</f>
        <v>3.8748950900000003</v>
      </c>
      <c r="S142" s="213"/>
      <c r="T142" s="215">
        <f>SUM(T143:T152)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6" t="s">
        <v>87</v>
      </c>
      <c r="AT142" s="217" t="s">
        <v>78</v>
      </c>
      <c r="AU142" s="217" t="s">
        <v>87</v>
      </c>
      <c r="AY142" s="216" t="s">
        <v>233</v>
      </c>
      <c r="BK142" s="218">
        <f>SUM(BK143:BK152)</f>
        <v>0</v>
      </c>
    </row>
    <row r="143" s="2" customFormat="1" ht="14.4" customHeight="1">
      <c r="A143" s="39"/>
      <c r="B143" s="40"/>
      <c r="C143" s="221" t="s">
        <v>89</v>
      </c>
      <c r="D143" s="221" t="s">
        <v>235</v>
      </c>
      <c r="E143" s="222" t="s">
        <v>246</v>
      </c>
      <c r="F143" s="223" t="s">
        <v>247</v>
      </c>
      <c r="G143" s="224" t="s">
        <v>248</v>
      </c>
      <c r="H143" s="225">
        <v>1.4530000000000001</v>
      </c>
      <c r="I143" s="226"/>
      <c r="J143" s="227">
        <f>ROUND(I143*H143,2)</f>
        <v>0</v>
      </c>
      <c r="K143" s="223" t="s">
        <v>239</v>
      </c>
      <c r="L143" s="45"/>
      <c r="M143" s="228" t="s">
        <v>1</v>
      </c>
      <c r="N143" s="229" t="s">
        <v>44</v>
      </c>
      <c r="O143" s="92"/>
      <c r="P143" s="230">
        <f>O143*H143</f>
        <v>0</v>
      </c>
      <c r="Q143" s="230">
        <v>2.5019800000000001</v>
      </c>
      <c r="R143" s="230">
        <f>Q143*H143</f>
        <v>3.6353769400000004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240</v>
      </c>
      <c r="AT143" s="232" t="s">
        <v>235</v>
      </c>
      <c r="AU143" s="232" t="s">
        <v>89</v>
      </c>
      <c r="AY143" s="18" t="s">
        <v>233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87</v>
      </c>
      <c r="BK143" s="233">
        <f>ROUND(I143*H143,2)</f>
        <v>0</v>
      </c>
      <c r="BL143" s="18" t="s">
        <v>240</v>
      </c>
      <c r="BM143" s="232" t="s">
        <v>249</v>
      </c>
    </row>
    <row r="144" s="13" customFormat="1">
      <c r="A144" s="13"/>
      <c r="B144" s="234"/>
      <c r="C144" s="235"/>
      <c r="D144" s="236" t="s">
        <v>242</v>
      </c>
      <c r="E144" s="237" t="s">
        <v>1</v>
      </c>
      <c r="F144" s="238" t="s">
        <v>250</v>
      </c>
      <c r="G144" s="235"/>
      <c r="H144" s="237" t="s">
        <v>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242</v>
      </c>
      <c r="AU144" s="244" t="s">
        <v>89</v>
      </c>
      <c r="AV144" s="13" t="s">
        <v>87</v>
      </c>
      <c r="AW144" s="13" t="s">
        <v>36</v>
      </c>
      <c r="AX144" s="13" t="s">
        <v>79</v>
      </c>
      <c r="AY144" s="244" t="s">
        <v>233</v>
      </c>
    </row>
    <row r="145" s="14" customFormat="1">
      <c r="A145" s="14"/>
      <c r="B145" s="245"/>
      <c r="C145" s="246"/>
      <c r="D145" s="236" t="s">
        <v>242</v>
      </c>
      <c r="E145" s="247" t="s">
        <v>1</v>
      </c>
      <c r="F145" s="248" t="s">
        <v>251</v>
      </c>
      <c r="G145" s="246"/>
      <c r="H145" s="249">
        <v>1.4530000000000001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242</v>
      </c>
      <c r="AU145" s="255" t="s">
        <v>89</v>
      </c>
      <c r="AV145" s="14" t="s">
        <v>89</v>
      </c>
      <c r="AW145" s="14" t="s">
        <v>36</v>
      </c>
      <c r="AX145" s="14" t="s">
        <v>87</v>
      </c>
      <c r="AY145" s="255" t="s">
        <v>233</v>
      </c>
    </row>
    <row r="146" s="2" customFormat="1" ht="14.4" customHeight="1">
      <c r="A146" s="39"/>
      <c r="B146" s="40"/>
      <c r="C146" s="221" t="s">
        <v>111</v>
      </c>
      <c r="D146" s="221" t="s">
        <v>235</v>
      </c>
      <c r="E146" s="222" t="s">
        <v>252</v>
      </c>
      <c r="F146" s="223" t="s">
        <v>253</v>
      </c>
      <c r="G146" s="224" t="s">
        <v>238</v>
      </c>
      <c r="H146" s="225">
        <v>8.1519999999999992</v>
      </c>
      <c r="I146" s="226"/>
      <c r="J146" s="227">
        <f>ROUND(I146*H146,2)</f>
        <v>0</v>
      </c>
      <c r="K146" s="223" t="s">
        <v>239</v>
      </c>
      <c r="L146" s="45"/>
      <c r="M146" s="228" t="s">
        <v>1</v>
      </c>
      <c r="N146" s="229" t="s">
        <v>44</v>
      </c>
      <c r="O146" s="92"/>
      <c r="P146" s="230">
        <f>O146*H146</f>
        <v>0</v>
      </c>
      <c r="Q146" s="230">
        <v>0.011169999999999999</v>
      </c>
      <c r="R146" s="230">
        <f>Q146*H146</f>
        <v>0.091057839999999987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240</v>
      </c>
      <c r="AT146" s="232" t="s">
        <v>235</v>
      </c>
      <c r="AU146" s="232" t="s">
        <v>89</v>
      </c>
      <c r="AY146" s="18" t="s">
        <v>233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87</v>
      </c>
      <c r="BK146" s="233">
        <f>ROUND(I146*H146,2)</f>
        <v>0</v>
      </c>
      <c r="BL146" s="18" t="s">
        <v>240</v>
      </c>
      <c r="BM146" s="232" t="s">
        <v>254</v>
      </c>
    </row>
    <row r="147" s="13" customFormat="1">
      <c r="A147" s="13"/>
      <c r="B147" s="234"/>
      <c r="C147" s="235"/>
      <c r="D147" s="236" t="s">
        <v>242</v>
      </c>
      <c r="E147" s="237" t="s">
        <v>1</v>
      </c>
      <c r="F147" s="238" t="s">
        <v>250</v>
      </c>
      <c r="G147" s="235"/>
      <c r="H147" s="237" t="s">
        <v>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242</v>
      </c>
      <c r="AU147" s="244" t="s">
        <v>89</v>
      </c>
      <c r="AV147" s="13" t="s">
        <v>87</v>
      </c>
      <c r="AW147" s="13" t="s">
        <v>36</v>
      </c>
      <c r="AX147" s="13" t="s">
        <v>79</v>
      </c>
      <c r="AY147" s="244" t="s">
        <v>233</v>
      </c>
    </row>
    <row r="148" s="14" customFormat="1">
      <c r="A148" s="14"/>
      <c r="B148" s="245"/>
      <c r="C148" s="246"/>
      <c r="D148" s="236" t="s">
        <v>242</v>
      </c>
      <c r="E148" s="247" t="s">
        <v>1</v>
      </c>
      <c r="F148" s="248" t="s">
        <v>255</v>
      </c>
      <c r="G148" s="246"/>
      <c r="H148" s="249">
        <v>8.1519999999999992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242</v>
      </c>
      <c r="AU148" s="255" t="s">
        <v>89</v>
      </c>
      <c r="AV148" s="14" t="s">
        <v>89</v>
      </c>
      <c r="AW148" s="14" t="s">
        <v>36</v>
      </c>
      <c r="AX148" s="14" t="s">
        <v>87</v>
      </c>
      <c r="AY148" s="255" t="s">
        <v>233</v>
      </c>
    </row>
    <row r="149" s="2" customFormat="1" ht="14.4" customHeight="1">
      <c r="A149" s="39"/>
      <c r="B149" s="40"/>
      <c r="C149" s="221" t="s">
        <v>240</v>
      </c>
      <c r="D149" s="221" t="s">
        <v>235</v>
      </c>
      <c r="E149" s="222" t="s">
        <v>256</v>
      </c>
      <c r="F149" s="223" t="s">
        <v>257</v>
      </c>
      <c r="G149" s="224" t="s">
        <v>238</v>
      </c>
      <c r="H149" s="225">
        <v>8.1519999999999992</v>
      </c>
      <c r="I149" s="226"/>
      <c r="J149" s="227">
        <f>ROUND(I149*H149,2)</f>
        <v>0</v>
      </c>
      <c r="K149" s="223" t="s">
        <v>239</v>
      </c>
      <c r="L149" s="45"/>
      <c r="M149" s="228" t="s">
        <v>1</v>
      </c>
      <c r="N149" s="229" t="s">
        <v>44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240</v>
      </c>
      <c r="AT149" s="232" t="s">
        <v>235</v>
      </c>
      <c r="AU149" s="232" t="s">
        <v>89</v>
      </c>
      <c r="AY149" s="18" t="s">
        <v>233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87</v>
      </c>
      <c r="BK149" s="233">
        <f>ROUND(I149*H149,2)</f>
        <v>0</v>
      </c>
      <c r="BL149" s="18" t="s">
        <v>240</v>
      </c>
      <c r="BM149" s="232" t="s">
        <v>258</v>
      </c>
    </row>
    <row r="150" s="2" customFormat="1" ht="14.4" customHeight="1">
      <c r="A150" s="39"/>
      <c r="B150" s="40"/>
      <c r="C150" s="221" t="s">
        <v>259</v>
      </c>
      <c r="D150" s="221" t="s">
        <v>235</v>
      </c>
      <c r="E150" s="222" t="s">
        <v>260</v>
      </c>
      <c r="F150" s="223" t="s">
        <v>261</v>
      </c>
      <c r="G150" s="224" t="s">
        <v>262</v>
      </c>
      <c r="H150" s="225">
        <v>0.14099999999999999</v>
      </c>
      <c r="I150" s="226"/>
      <c r="J150" s="227">
        <f>ROUND(I150*H150,2)</f>
        <v>0</v>
      </c>
      <c r="K150" s="223" t="s">
        <v>239</v>
      </c>
      <c r="L150" s="45"/>
      <c r="M150" s="228" t="s">
        <v>1</v>
      </c>
      <c r="N150" s="229" t="s">
        <v>44</v>
      </c>
      <c r="O150" s="92"/>
      <c r="P150" s="230">
        <f>O150*H150</f>
        <v>0</v>
      </c>
      <c r="Q150" s="230">
        <v>1.05291</v>
      </c>
      <c r="R150" s="230">
        <f>Q150*H150</f>
        <v>0.14846030999999998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240</v>
      </c>
      <c r="AT150" s="232" t="s">
        <v>235</v>
      </c>
      <c r="AU150" s="232" t="s">
        <v>89</v>
      </c>
      <c r="AY150" s="18" t="s">
        <v>233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87</v>
      </c>
      <c r="BK150" s="233">
        <f>ROUND(I150*H150,2)</f>
        <v>0</v>
      </c>
      <c r="BL150" s="18" t="s">
        <v>240</v>
      </c>
      <c r="BM150" s="232" t="s">
        <v>263</v>
      </c>
    </row>
    <row r="151" s="13" customFormat="1">
      <c r="A151" s="13"/>
      <c r="B151" s="234"/>
      <c r="C151" s="235"/>
      <c r="D151" s="236" t="s">
        <v>242</v>
      </c>
      <c r="E151" s="237" t="s">
        <v>1</v>
      </c>
      <c r="F151" s="238" t="s">
        <v>264</v>
      </c>
      <c r="G151" s="235"/>
      <c r="H151" s="237" t="s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242</v>
      </c>
      <c r="AU151" s="244" t="s">
        <v>89</v>
      </c>
      <c r="AV151" s="13" t="s">
        <v>87</v>
      </c>
      <c r="AW151" s="13" t="s">
        <v>36</v>
      </c>
      <c r="AX151" s="13" t="s">
        <v>79</v>
      </c>
      <c r="AY151" s="244" t="s">
        <v>233</v>
      </c>
    </row>
    <row r="152" s="14" customFormat="1">
      <c r="A152" s="14"/>
      <c r="B152" s="245"/>
      <c r="C152" s="246"/>
      <c r="D152" s="236" t="s">
        <v>242</v>
      </c>
      <c r="E152" s="247" t="s">
        <v>1</v>
      </c>
      <c r="F152" s="248" t="s">
        <v>265</v>
      </c>
      <c r="G152" s="246"/>
      <c r="H152" s="249">
        <v>0.14099999999999999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242</v>
      </c>
      <c r="AU152" s="255" t="s">
        <v>89</v>
      </c>
      <c r="AV152" s="14" t="s">
        <v>89</v>
      </c>
      <c r="AW152" s="14" t="s">
        <v>36</v>
      </c>
      <c r="AX152" s="14" t="s">
        <v>87</v>
      </c>
      <c r="AY152" s="255" t="s">
        <v>233</v>
      </c>
    </row>
    <row r="153" s="12" customFormat="1" ht="22.8" customHeight="1">
      <c r="A153" s="12"/>
      <c r="B153" s="205"/>
      <c r="C153" s="206"/>
      <c r="D153" s="207" t="s">
        <v>78</v>
      </c>
      <c r="E153" s="219" t="s">
        <v>266</v>
      </c>
      <c r="F153" s="219" t="s">
        <v>267</v>
      </c>
      <c r="G153" s="206"/>
      <c r="H153" s="206"/>
      <c r="I153" s="209"/>
      <c r="J153" s="220">
        <f>BK153</f>
        <v>0</v>
      </c>
      <c r="K153" s="206"/>
      <c r="L153" s="211"/>
      <c r="M153" s="212"/>
      <c r="N153" s="213"/>
      <c r="O153" s="213"/>
      <c r="P153" s="214">
        <f>SUM(P154:P275)</f>
        <v>0</v>
      </c>
      <c r="Q153" s="213"/>
      <c r="R153" s="214">
        <f>SUM(R154:R275)</f>
        <v>6.3423658099999995</v>
      </c>
      <c r="S153" s="213"/>
      <c r="T153" s="215">
        <f>SUM(T154:T275)</f>
        <v>0.0068247100000000003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6" t="s">
        <v>87</v>
      </c>
      <c r="AT153" s="217" t="s">
        <v>78</v>
      </c>
      <c r="AU153" s="217" t="s">
        <v>87</v>
      </c>
      <c r="AY153" s="216" t="s">
        <v>233</v>
      </c>
      <c r="BK153" s="218">
        <f>SUM(BK154:BK275)</f>
        <v>0</v>
      </c>
    </row>
    <row r="154" s="2" customFormat="1" ht="22.2" customHeight="1">
      <c r="A154" s="39"/>
      <c r="B154" s="40"/>
      <c r="C154" s="221" t="s">
        <v>266</v>
      </c>
      <c r="D154" s="221" t="s">
        <v>235</v>
      </c>
      <c r="E154" s="222" t="s">
        <v>268</v>
      </c>
      <c r="F154" s="223" t="s">
        <v>269</v>
      </c>
      <c r="G154" s="224" t="s">
        <v>238</v>
      </c>
      <c r="H154" s="225">
        <v>10.917</v>
      </c>
      <c r="I154" s="226"/>
      <c r="J154" s="227">
        <f>ROUND(I154*H154,2)</f>
        <v>0</v>
      </c>
      <c r="K154" s="223" t="s">
        <v>239</v>
      </c>
      <c r="L154" s="45"/>
      <c r="M154" s="228" t="s">
        <v>1</v>
      </c>
      <c r="N154" s="229" t="s">
        <v>44</v>
      </c>
      <c r="O154" s="92"/>
      <c r="P154" s="230">
        <f>O154*H154</f>
        <v>0</v>
      </c>
      <c r="Q154" s="230">
        <v>0.00189</v>
      </c>
      <c r="R154" s="230">
        <f>Q154*H154</f>
        <v>0.02063313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240</v>
      </c>
      <c r="AT154" s="232" t="s">
        <v>235</v>
      </c>
      <c r="AU154" s="232" t="s">
        <v>89</v>
      </c>
      <c r="AY154" s="18" t="s">
        <v>233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87</v>
      </c>
      <c r="BK154" s="233">
        <f>ROUND(I154*H154,2)</f>
        <v>0</v>
      </c>
      <c r="BL154" s="18" t="s">
        <v>240</v>
      </c>
      <c r="BM154" s="232" t="s">
        <v>270</v>
      </c>
    </row>
    <row r="155" s="13" customFormat="1">
      <c r="A155" s="13"/>
      <c r="B155" s="234"/>
      <c r="C155" s="235"/>
      <c r="D155" s="236" t="s">
        <v>242</v>
      </c>
      <c r="E155" s="237" t="s">
        <v>1</v>
      </c>
      <c r="F155" s="238" t="s">
        <v>271</v>
      </c>
      <c r="G155" s="235"/>
      <c r="H155" s="237" t="s">
        <v>1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242</v>
      </c>
      <c r="AU155" s="244" t="s">
        <v>89</v>
      </c>
      <c r="AV155" s="13" t="s">
        <v>87</v>
      </c>
      <c r="AW155" s="13" t="s">
        <v>36</v>
      </c>
      <c r="AX155" s="13" t="s">
        <v>79</v>
      </c>
      <c r="AY155" s="244" t="s">
        <v>233</v>
      </c>
    </row>
    <row r="156" s="14" customFormat="1">
      <c r="A156" s="14"/>
      <c r="B156" s="245"/>
      <c r="C156" s="246"/>
      <c r="D156" s="236" t="s">
        <v>242</v>
      </c>
      <c r="E156" s="247" t="s">
        <v>1</v>
      </c>
      <c r="F156" s="248" t="s">
        <v>272</v>
      </c>
      <c r="G156" s="246"/>
      <c r="H156" s="249">
        <v>10.917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242</v>
      </c>
      <c r="AU156" s="255" t="s">
        <v>89</v>
      </c>
      <c r="AV156" s="14" t="s">
        <v>89</v>
      </c>
      <c r="AW156" s="14" t="s">
        <v>36</v>
      </c>
      <c r="AX156" s="14" t="s">
        <v>87</v>
      </c>
      <c r="AY156" s="255" t="s">
        <v>233</v>
      </c>
    </row>
    <row r="157" s="2" customFormat="1" ht="19.8" customHeight="1">
      <c r="A157" s="39"/>
      <c r="B157" s="40"/>
      <c r="C157" s="221" t="s">
        <v>273</v>
      </c>
      <c r="D157" s="221" t="s">
        <v>235</v>
      </c>
      <c r="E157" s="222" t="s">
        <v>274</v>
      </c>
      <c r="F157" s="223" t="s">
        <v>275</v>
      </c>
      <c r="G157" s="224" t="s">
        <v>238</v>
      </c>
      <c r="H157" s="225">
        <v>53.715000000000003</v>
      </c>
      <c r="I157" s="226"/>
      <c r="J157" s="227">
        <f>ROUND(I157*H157,2)</f>
        <v>0</v>
      </c>
      <c r="K157" s="223" t="s">
        <v>239</v>
      </c>
      <c r="L157" s="45"/>
      <c r="M157" s="228" t="s">
        <v>1</v>
      </c>
      <c r="N157" s="229" t="s">
        <v>44</v>
      </c>
      <c r="O157" s="92"/>
      <c r="P157" s="230">
        <f>O157*H157</f>
        <v>0</v>
      </c>
      <c r="Q157" s="230">
        <v>0.0043800000000000002</v>
      </c>
      <c r="R157" s="230">
        <f>Q157*H157</f>
        <v>0.23527170000000003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240</v>
      </c>
      <c r="AT157" s="232" t="s">
        <v>235</v>
      </c>
      <c r="AU157" s="232" t="s">
        <v>89</v>
      </c>
      <c r="AY157" s="18" t="s">
        <v>233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87</v>
      </c>
      <c r="BK157" s="233">
        <f>ROUND(I157*H157,2)</f>
        <v>0</v>
      </c>
      <c r="BL157" s="18" t="s">
        <v>240</v>
      </c>
      <c r="BM157" s="232" t="s">
        <v>276</v>
      </c>
    </row>
    <row r="158" s="13" customFormat="1">
      <c r="A158" s="13"/>
      <c r="B158" s="234"/>
      <c r="C158" s="235"/>
      <c r="D158" s="236" t="s">
        <v>242</v>
      </c>
      <c r="E158" s="237" t="s">
        <v>1</v>
      </c>
      <c r="F158" s="238" t="s">
        <v>277</v>
      </c>
      <c r="G158" s="235"/>
      <c r="H158" s="237" t="s">
        <v>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242</v>
      </c>
      <c r="AU158" s="244" t="s">
        <v>89</v>
      </c>
      <c r="AV158" s="13" t="s">
        <v>87</v>
      </c>
      <c r="AW158" s="13" t="s">
        <v>36</v>
      </c>
      <c r="AX158" s="13" t="s">
        <v>79</v>
      </c>
      <c r="AY158" s="244" t="s">
        <v>233</v>
      </c>
    </row>
    <row r="159" s="14" customFormat="1">
      <c r="A159" s="14"/>
      <c r="B159" s="245"/>
      <c r="C159" s="246"/>
      <c r="D159" s="236" t="s">
        <v>242</v>
      </c>
      <c r="E159" s="247" t="s">
        <v>1</v>
      </c>
      <c r="F159" s="248" t="s">
        <v>278</v>
      </c>
      <c r="G159" s="246"/>
      <c r="H159" s="249">
        <v>53.715000000000003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242</v>
      </c>
      <c r="AU159" s="255" t="s">
        <v>89</v>
      </c>
      <c r="AV159" s="14" t="s">
        <v>89</v>
      </c>
      <c r="AW159" s="14" t="s">
        <v>36</v>
      </c>
      <c r="AX159" s="14" t="s">
        <v>87</v>
      </c>
      <c r="AY159" s="255" t="s">
        <v>233</v>
      </c>
    </row>
    <row r="160" s="2" customFormat="1" ht="34.8" customHeight="1">
      <c r="A160" s="39"/>
      <c r="B160" s="40"/>
      <c r="C160" s="221" t="s">
        <v>279</v>
      </c>
      <c r="D160" s="221" t="s">
        <v>235</v>
      </c>
      <c r="E160" s="222" t="s">
        <v>280</v>
      </c>
      <c r="F160" s="223" t="s">
        <v>281</v>
      </c>
      <c r="G160" s="224" t="s">
        <v>238</v>
      </c>
      <c r="H160" s="225">
        <v>10.917</v>
      </c>
      <c r="I160" s="226"/>
      <c r="J160" s="227">
        <f>ROUND(I160*H160,2)</f>
        <v>0</v>
      </c>
      <c r="K160" s="223" t="s">
        <v>239</v>
      </c>
      <c r="L160" s="45"/>
      <c r="M160" s="228" t="s">
        <v>1</v>
      </c>
      <c r="N160" s="229" t="s">
        <v>44</v>
      </c>
      <c r="O160" s="92"/>
      <c r="P160" s="230">
        <f>O160*H160</f>
        <v>0</v>
      </c>
      <c r="Q160" s="230">
        <v>0.01179</v>
      </c>
      <c r="R160" s="230">
        <f>Q160*H160</f>
        <v>0.12871142999999999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240</v>
      </c>
      <c r="AT160" s="232" t="s">
        <v>235</v>
      </c>
      <c r="AU160" s="232" t="s">
        <v>89</v>
      </c>
      <c r="AY160" s="18" t="s">
        <v>233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87</v>
      </c>
      <c r="BK160" s="233">
        <f>ROUND(I160*H160,2)</f>
        <v>0</v>
      </c>
      <c r="BL160" s="18" t="s">
        <v>240</v>
      </c>
      <c r="BM160" s="232" t="s">
        <v>282</v>
      </c>
    </row>
    <row r="161" s="13" customFormat="1">
      <c r="A161" s="13"/>
      <c r="B161" s="234"/>
      <c r="C161" s="235"/>
      <c r="D161" s="236" t="s">
        <v>242</v>
      </c>
      <c r="E161" s="237" t="s">
        <v>1</v>
      </c>
      <c r="F161" s="238" t="s">
        <v>271</v>
      </c>
      <c r="G161" s="235"/>
      <c r="H161" s="237" t="s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242</v>
      </c>
      <c r="AU161" s="244" t="s">
        <v>89</v>
      </c>
      <c r="AV161" s="13" t="s">
        <v>87</v>
      </c>
      <c r="AW161" s="13" t="s">
        <v>36</v>
      </c>
      <c r="AX161" s="13" t="s">
        <v>79</v>
      </c>
      <c r="AY161" s="244" t="s">
        <v>233</v>
      </c>
    </row>
    <row r="162" s="14" customFormat="1">
      <c r="A162" s="14"/>
      <c r="B162" s="245"/>
      <c r="C162" s="246"/>
      <c r="D162" s="236" t="s">
        <v>242</v>
      </c>
      <c r="E162" s="247" t="s">
        <v>1</v>
      </c>
      <c r="F162" s="248" t="s">
        <v>272</v>
      </c>
      <c r="G162" s="246"/>
      <c r="H162" s="249">
        <v>10.917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242</v>
      </c>
      <c r="AU162" s="255" t="s">
        <v>89</v>
      </c>
      <c r="AV162" s="14" t="s">
        <v>89</v>
      </c>
      <c r="AW162" s="14" t="s">
        <v>36</v>
      </c>
      <c r="AX162" s="14" t="s">
        <v>87</v>
      </c>
      <c r="AY162" s="255" t="s">
        <v>233</v>
      </c>
    </row>
    <row r="163" s="2" customFormat="1" ht="14.4" customHeight="1">
      <c r="A163" s="39"/>
      <c r="B163" s="40"/>
      <c r="C163" s="256" t="s">
        <v>283</v>
      </c>
      <c r="D163" s="256" t="s">
        <v>284</v>
      </c>
      <c r="E163" s="257" t="s">
        <v>285</v>
      </c>
      <c r="F163" s="258" t="s">
        <v>286</v>
      </c>
      <c r="G163" s="259" t="s">
        <v>238</v>
      </c>
      <c r="H163" s="260">
        <v>11.462999999999999</v>
      </c>
      <c r="I163" s="261"/>
      <c r="J163" s="262">
        <f>ROUND(I163*H163,2)</f>
        <v>0</v>
      </c>
      <c r="K163" s="258" t="s">
        <v>239</v>
      </c>
      <c r="L163" s="263"/>
      <c r="M163" s="264" t="s">
        <v>1</v>
      </c>
      <c r="N163" s="265" t="s">
        <v>44</v>
      </c>
      <c r="O163" s="92"/>
      <c r="P163" s="230">
        <f>O163*H163</f>
        <v>0</v>
      </c>
      <c r="Q163" s="230">
        <v>0.036999999999999998</v>
      </c>
      <c r="R163" s="230">
        <f>Q163*H163</f>
        <v>0.42413099999999992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279</v>
      </c>
      <c r="AT163" s="232" t="s">
        <v>284</v>
      </c>
      <c r="AU163" s="232" t="s">
        <v>89</v>
      </c>
      <c r="AY163" s="18" t="s">
        <v>233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87</v>
      </c>
      <c r="BK163" s="233">
        <f>ROUND(I163*H163,2)</f>
        <v>0</v>
      </c>
      <c r="BL163" s="18" t="s">
        <v>240</v>
      </c>
      <c r="BM163" s="232" t="s">
        <v>287</v>
      </c>
    </row>
    <row r="164" s="14" customFormat="1">
      <c r="A164" s="14"/>
      <c r="B164" s="245"/>
      <c r="C164" s="246"/>
      <c r="D164" s="236" t="s">
        <v>242</v>
      </c>
      <c r="E164" s="246"/>
      <c r="F164" s="248" t="s">
        <v>288</v>
      </c>
      <c r="G164" s="246"/>
      <c r="H164" s="249">
        <v>11.462999999999999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242</v>
      </c>
      <c r="AU164" s="255" t="s">
        <v>89</v>
      </c>
      <c r="AV164" s="14" t="s">
        <v>89</v>
      </c>
      <c r="AW164" s="14" t="s">
        <v>4</v>
      </c>
      <c r="AX164" s="14" t="s">
        <v>87</v>
      </c>
      <c r="AY164" s="255" t="s">
        <v>233</v>
      </c>
    </row>
    <row r="165" s="2" customFormat="1" ht="22.2" customHeight="1">
      <c r="A165" s="39"/>
      <c r="B165" s="40"/>
      <c r="C165" s="221" t="s">
        <v>289</v>
      </c>
      <c r="D165" s="221" t="s">
        <v>235</v>
      </c>
      <c r="E165" s="222" t="s">
        <v>290</v>
      </c>
      <c r="F165" s="223" t="s">
        <v>291</v>
      </c>
      <c r="G165" s="224" t="s">
        <v>238</v>
      </c>
      <c r="H165" s="225">
        <v>65.488</v>
      </c>
      <c r="I165" s="226"/>
      <c r="J165" s="227">
        <f>ROUND(I165*H165,2)</f>
        <v>0</v>
      </c>
      <c r="K165" s="223" t="s">
        <v>239</v>
      </c>
      <c r="L165" s="45"/>
      <c r="M165" s="228" t="s">
        <v>1</v>
      </c>
      <c r="N165" s="229" t="s">
        <v>44</v>
      </c>
      <c r="O165" s="92"/>
      <c r="P165" s="230">
        <f>O165*H165</f>
        <v>0</v>
      </c>
      <c r="Q165" s="230">
        <v>0.0028</v>
      </c>
      <c r="R165" s="230">
        <f>Q165*H165</f>
        <v>0.18336639999999999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240</v>
      </c>
      <c r="AT165" s="232" t="s">
        <v>235</v>
      </c>
      <c r="AU165" s="232" t="s">
        <v>89</v>
      </c>
      <c r="AY165" s="18" t="s">
        <v>233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87</v>
      </c>
      <c r="BK165" s="233">
        <f>ROUND(I165*H165,2)</f>
        <v>0</v>
      </c>
      <c r="BL165" s="18" t="s">
        <v>240</v>
      </c>
      <c r="BM165" s="232" t="s">
        <v>292</v>
      </c>
    </row>
    <row r="166" s="13" customFormat="1">
      <c r="A166" s="13"/>
      <c r="B166" s="234"/>
      <c r="C166" s="235"/>
      <c r="D166" s="236" t="s">
        <v>242</v>
      </c>
      <c r="E166" s="237" t="s">
        <v>1</v>
      </c>
      <c r="F166" s="238" t="s">
        <v>293</v>
      </c>
      <c r="G166" s="235"/>
      <c r="H166" s="237" t="s">
        <v>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242</v>
      </c>
      <c r="AU166" s="244" t="s">
        <v>89</v>
      </c>
      <c r="AV166" s="13" t="s">
        <v>87</v>
      </c>
      <c r="AW166" s="13" t="s">
        <v>36</v>
      </c>
      <c r="AX166" s="13" t="s">
        <v>79</v>
      </c>
      <c r="AY166" s="244" t="s">
        <v>233</v>
      </c>
    </row>
    <row r="167" s="14" customFormat="1">
      <c r="A167" s="14"/>
      <c r="B167" s="245"/>
      <c r="C167" s="246"/>
      <c r="D167" s="236" t="s">
        <v>242</v>
      </c>
      <c r="E167" s="247" t="s">
        <v>1</v>
      </c>
      <c r="F167" s="248" t="s">
        <v>294</v>
      </c>
      <c r="G167" s="246"/>
      <c r="H167" s="249">
        <v>65.488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242</v>
      </c>
      <c r="AU167" s="255" t="s">
        <v>89</v>
      </c>
      <c r="AV167" s="14" t="s">
        <v>89</v>
      </c>
      <c r="AW167" s="14" t="s">
        <v>36</v>
      </c>
      <c r="AX167" s="14" t="s">
        <v>87</v>
      </c>
      <c r="AY167" s="255" t="s">
        <v>233</v>
      </c>
    </row>
    <row r="168" s="2" customFormat="1" ht="14.4" customHeight="1">
      <c r="A168" s="39"/>
      <c r="B168" s="40"/>
      <c r="C168" s="221" t="s">
        <v>295</v>
      </c>
      <c r="D168" s="221" t="s">
        <v>235</v>
      </c>
      <c r="E168" s="222" t="s">
        <v>296</v>
      </c>
      <c r="F168" s="223" t="s">
        <v>297</v>
      </c>
      <c r="G168" s="224" t="s">
        <v>238</v>
      </c>
      <c r="H168" s="225">
        <v>11.933</v>
      </c>
      <c r="I168" s="226"/>
      <c r="J168" s="227">
        <f>ROUND(I168*H168,2)</f>
        <v>0</v>
      </c>
      <c r="K168" s="223" t="s">
        <v>239</v>
      </c>
      <c r="L168" s="45"/>
      <c r="M168" s="228" t="s">
        <v>1</v>
      </c>
      <c r="N168" s="229" t="s">
        <v>44</v>
      </c>
      <c r="O168" s="92"/>
      <c r="P168" s="230">
        <f>O168*H168</f>
        <v>0</v>
      </c>
      <c r="Q168" s="230">
        <v>0.0043800000000000002</v>
      </c>
      <c r="R168" s="230">
        <f>Q168*H168</f>
        <v>0.05226654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240</v>
      </c>
      <c r="AT168" s="232" t="s">
        <v>235</v>
      </c>
      <c r="AU168" s="232" t="s">
        <v>89</v>
      </c>
      <c r="AY168" s="18" t="s">
        <v>233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87</v>
      </c>
      <c r="BK168" s="233">
        <f>ROUND(I168*H168,2)</f>
        <v>0</v>
      </c>
      <c r="BL168" s="18" t="s">
        <v>240</v>
      </c>
      <c r="BM168" s="232" t="s">
        <v>298</v>
      </c>
    </row>
    <row r="169" s="13" customFormat="1">
      <c r="A169" s="13"/>
      <c r="B169" s="234"/>
      <c r="C169" s="235"/>
      <c r="D169" s="236" t="s">
        <v>242</v>
      </c>
      <c r="E169" s="237" t="s">
        <v>1</v>
      </c>
      <c r="F169" s="238" t="s">
        <v>243</v>
      </c>
      <c r="G169" s="235"/>
      <c r="H169" s="237" t="s">
        <v>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242</v>
      </c>
      <c r="AU169" s="244" t="s">
        <v>89</v>
      </c>
      <c r="AV169" s="13" t="s">
        <v>87</v>
      </c>
      <c r="AW169" s="13" t="s">
        <v>36</v>
      </c>
      <c r="AX169" s="13" t="s">
        <v>79</v>
      </c>
      <c r="AY169" s="244" t="s">
        <v>233</v>
      </c>
    </row>
    <row r="170" s="14" customFormat="1">
      <c r="A170" s="14"/>
      <c r="B170" s="245"/>
      <c r="C170" s="246"/>
      <c r="D170" s="236" t="s">
        <v>242</v>
      </c>
      <c r="E170" s="247" t="s">
        <v>1</v>
      </c>
      <c r="F170" s="248" t="s">
        <v>299</v>
      </c>
      <c r="G170" s="246"/>
      <c r="H170" s="249">
        <v>11.933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242</v>
      </c>
      <c r="AU170" s="255" t="s">
        <v>89</v>
      </c>
      <c r="AV170" s="14" t="s">
        <v>89</v>
      </c>
      <c r="AW170" s="14" t="s">
        <v>36</v>
      </c>
      <c r="AX170" s="14" t="s">
        <v>87</v>
      </c>
      <c r="AY170" s="255" t="s">
        <v>233</v>
      </c>
    </row>
    <row r="171" s="2" customFormat="1" ht="14.4" customHeight="1">
      <c r="A171" s="39"/>
      <c r="B171" s="40"/>
      <c r="C171" s="221" t="s">
        <v>8</v>
      </c>
      <c r="D171" s="221" t="s">
        <v>235</v>
      </c>
      <c r="E171" s="222" t="s">
        <v>300</v>
      </c>
      <c r="F171" s="223" t="s">
        <v>301</v>
      </c>
      <c r="G171" s="224" t="s">
        <v>238</v>
      </c>
      <c r="H171" s="225">
        <v>184.14500000000001</v>
      </c>
      <c r="I171" s="226"/>
      <c r="J171" s="227">
        <f>ROUND(I171*H171,2)</f>
        <v>0</v>
      </c>
      <c r="K171" s="223" t="s">
        <v>239</v>
      </c>
      <c r="L171" s="45"/>
      <c r="M171" s="228" t="s">
        <v>1</v>
      </c>
      <c r="N171" s="229" t="s">
        <v>44</v>
      </c>
      <c r="O171" s="92"/>
      <c r="P171" s="230">
        <f>O171*H171</f>
        <v>0</v>
      </c>
      <c r="Q171" s="230">
        <v>0.00013999999999999999</v>
      </c>
      <c r="R171" s="230">
        <f>Q171*H171</f>
        <v>0.025780299999999999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240</v>
      </c>
      <c r="AT171" s="232" t="s">
        <v>235</v>
      </c>
      <c r="AU171" s="232" t="s">
        <v>89</v>
      </c>
      <c r="AY171" s="18" t="s">
        <v>233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87</v>
      </c>
      <c r="BK171" s="233">
        <f>ROUND(I171*H171,2)</f>
        <v>0</v>
      </c>
      <c r="BL171" s="18" t="s">
        <v>240</v>
      </c>
      <c r="BM171" s="232" t="s">
        <v>302</v>
      </c>
    </row>
    <row r="172" s="13" customFormat="1">
      <c r="A172" s="13"/>
      <c r="B172" s="234"/>
      <c r="C172" s="235"/>
      <c r="D172" s="236" t="s">
        <v>242</v>
      </c>
      <c r="E172" s="237" t="s">
        <v>1</v>
      </c>
      <c r="F172" s="238" t="s">
        <v>303</v>
      </c>
      <c r="G172" s="235"/>
      <c r="H172" s="237" t="s">
        <v>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242</v>
      </c>
      <c r="AU172" s="244" t="s">
        <v>89</v>
      </c>
      <c r="AV172" s="13" t="s">
        <v>87</v>
      </c>
      <c r="AW172" s="13" t="s">
        <v>36</v>
      </c>
      <c r="AX172" s="13" t="s">
        <v>79</v>
      </c>
      <c r="AY172" s="244" t="s">
        <v>233</v>
      </c>
    </row>
    <row r="173" s="14" customFormat="1">
      <c r="A173" s="14"/>
      <c r="B173" s="245"/>
      <c r="C173" s="246"/>
      <c r="D173" s="236" t="s">
        <v>242</v>
      </c>
      <c r="E173" s="247" t="s">
        <v>1</v>
      </c>
      <c r="F173" s="248" t="s">
        <v>304</v>
      </c>
      <c r="G173" s="246"/>
      <c r="H173" s="249">
        <v>97.009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242</v>
      </c>
      <c r="AU173" s="255" t="s">
        <v>89</v>
      </c>
      <c r="AV173" s="14" t="s">
        <v>89</v>
      </c>
      <c r="AW173" s="14" t="s">
        <v>36</v>
      </c>
      <c r="AX173" s="14" t="s">
        <v>79</v>
      </c>
      <c r="AY173" s="255" t="s">
        <v>233</v>
      </c>
    </row>
    <row r="174" s="14" customFormat="1">
      <c r="A174" s="14"/>
      <c r="B174" s="245"/>
      <c r="C174" s="246"/>
      <c r="D174" s="236" t="s">
        <v>242</v>
      </c>
      <c r="E174" s="247" t="s">
        <v>1</v>
      </c>
      <c r="F174" s="248" t="s">
        <v>305</v>
      </c>
      <c r="G174" s="246"/>
      <c r="H174" s="249">
        <v>2.7200000000000002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242</v>
      </c>
      <c r="AU174" s="255" t="s">
        <v>89</v>
      </c>
      <c r="AV174" s="14" t="s">
        <v>89</v>
      </c>
      <c r="AW174" s="14" t="s">
        <v>36</v>
      </c>
      <c r="AX174" s="14" t="s">
        <v>79</v>
      </c>
      <c r="AY174" s="255" t="s">
        <v>233</v>
      </c>
    </row>
    <row r="175" s="14" customFormat="1">
      <c r="A175" s="14"/>
      <c r="B175" s="245"/>
      <c r="C175" s="246"/>
      <c r="D175" s="236" t="s">
        <v>242</v>
      </c>
      <c r="E175" s="247" t="s">
        <v>1</v>
      </c>
      <c r="F175" s="248" t="s">
        <v>306</v>
      </c>
      <c r="G175" s="246"/>
      <c r="H175" s="249">
        <v>84.415999999999997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242</v>
      </c>
      <c r="AU175" s="255" t="s">
        <v>89</v>
      </c>
      <c r="AV175" s="14" t="s">
        <v>89</v>
      </c>
      <c r="AW175" s="14" t="s">
        <v>36</v>
      </c>
      <c r="AX175" s="14" t="s">
        <v>79</v>
      </c>
      <c r="AY175" s="255" t="s">
        <v>233</v>
      </c>
    </row>
    <row r="176" s="15" customFormat="1">
      <c r="A176" s="15"/>
      <c r="B176" s="266"/>
      <c r="C176" s="267"/>
      <c r="D176" s="236" t="s">
        <v>242</v>
      </c>
      <c r="E176" s="268" t="s">
        <v>1</v>
      </c>
      <c r="F176" s="269" t="s">
        <v>307</v>
      </c>
      <c r="G176" s="267"/>
      <c r="H176" s="270">
        <v>184.14500000000001</v>
      </c>
      <c r="I176" s="271"/>
      <c r="J176" s="267"/>
      <c r="K176" s="267"/>
      <c r="L176" s="272"/>
      <c r="M176" s="273"/>
      <c r="N176" s="274"/>
      <c r="O176" s="274"/>
      <c r="P176" s="274"/>
      <c r="Q176" s="274"/>
      <c r="R176" s="274"/>
      <c r="S176" s="274"/>
      <c r="T176" s="27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6" t="s">
        <v>242</v>
      </c>
      <c r="AU176" s="276" t="s">
        <v>89</v>
      </c>
      <c r="AV176" s="15" t="s">
        <v>240</v>
      </c>
      <c r="AW176" s="15" t="s">
        <v>36</v>
      </c>
      <c r="AX176" s="15" t="s">
        <v>87</v>
      </c>
      <c r="AY176" s="276" t="s">
        <v>233</v>
      </c>
    </row>
    <row r="177" s="2" customFormat="1" ht="34.8" customHeight="1">
      <c r="A177" s="39"/>
      <c r="B177" s="40"/>
      <c r="C177" s="221" t="s">
        <v>308</v>
      </c>
      <c r="D177" s="221" t="s">
        <v>235</v>
      </c>
      <c r="E177" s="222" t="s">
        <v>309</v>
      </c>
      <c r="F177" s="223" t="s">
        <v>310</v>
      </c>
      <c r="G177" s="224" t="s">
        <v>238</v>
      </c>
      <c r="H177" s="225">
        <v>40.609000000000002</v>
      </c>
      <c r="I177" s="226"/>
      <c r="J177" s="227">
        <f>ROUND(I177*H177,2)</f>
        <v>0</v>
      </c>
      <c r="K177" s="223" t="s">
        <v>239</v>
      </c>
      <c r="L177" s="45"/>
      <c r="M177" s="228" t="s">
        <v>1</v>
      </c>
      <c r="N177" s="229" t="s">
        <v>44</v>
      </c>
      <c r="O177" s="92"/>
      <c r="P177" s="230">
        <f>O177*H177</f>
        <v>0</v>
      </c>
      <c r="Q177" s="230">
        <v>0.0085199999999999998</v>
      </c>
      <c r="R177" s="230">
        <f>Q177*H177</f>
        <v>0.34598867999999999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240</v>
      </c>
      <c r="AT177" s="232" t="s">
        <v>235</v>
      </c>
      <c r="AU177" s="232" t="s">
        <v>89</v>
      </c>
      <c r="AY177" s="18" t="s">
        <v>233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87</v>
      </c>
      <c r="BK177" s="233">
        <f>ROUND(I177*H177,2)</f>
        <v>0</v>
      </c>
      <c r="BL177" s="18" t="s">
        <v>240</v>
      </c>
      <c r="BM177" s="232" t="s">
        <v>311</v>
      </c>
    </row>
    <row r="178" s="13" customFormat="1">
      <c r="A178" s="13"/>
      <c r="B178" s="234"/>
      <c r="C178" s="235"/>
      <c r="D178" s="236" t="s">
        <v>242</v>
      </c>
      <c r="E178" s="237" t="s">
        <v>1</v>
      </c>
      <c r="F178" s="238" t="s">
        <v>312</v>
      </c>
      <c r="G178" s="235"/>
      <c r="H178" s="237" t="s">
        <v>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242</v>
      </c>
      <c r="AU178" s="244" t="s">
        <v>89</v>
      </c>
      <c r="AV178" s="13" t="s">
        <v>87</v>
      </c>
      <c r="AW178" s="13" t="s">
        <v>36</v>
      </c>
      <c r="AX178" s="13" t="s">
        <v>79</v>
      </c>
      <c r="AY178" s="244" t="s">
        <v>233</v>
      </c>
    </row>
    <row r="179" s="14" customFormat="1">
      <c r="A179" s="14"/>
      <c r="B179" s="245"/>
      <c r="C179" s="246"/>
      <c r="D179" s="236" t="s">
        <v>242</v>
      </c>
      <c r="E179" s="247" t="s">
        <v>1</v>
      </c>
      <c r="F179" s="248" t="s">
        <v>313</v>
      </c>
      <c r="G179" s="246"/>
      <c r="H179" s="249">
        <v>40.609000000000002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242</v>
      </c>
      <c r="AU179" s="255" t="s">
        <v>89</v>
      </c>
      <c r="AV179" s="14" t="s">
        <v>89</v>
      </c>
      <c r="AW179" s="14" t="s">
        <v>36</v>
      </c>
      <c r="AX179" s="14" t="s">
        <v>87</v>
      </c>
      <c r="AY179" s="255" t="s">
        <v>233</v>
      </c>
    </row>
    <row r="180" s="2" customFormat="1" ht="14.4" customHeight="1">
      <c r="A180" s="39"/>
      <c r="B180" s="40"/>
      <c r="C180" s="256" t="s">
        <v>314</v>
      </c>
      <c r="D180" s="256" t="s">
        <v>284</v>
      </c>
      <c r="E180" s="257" t="s">
        <v>315</v>
      </c>
      <c r="F180" s="258" t="s">
        <v>316</v>
      </c>
      <c r="G180" s="259" t="s">
        <v>238</v>
      </c>
      <c r="H180" s="260">
        <v>42.639000000000003</v>
      </c>
      <c r="I180" s="261"/>
      <c r="J180" s="262">
        <f>ROUND(I180*H180,2)</f>
        <v>0</v>
      </c>
      <c r="K180" s="258" t="s">
        <v>239</v>
      </c>
      <c r="L180" s="263"/>
      <c r="M180" s="264" t="s">
        <v>1</v>
      </c>
      <c r="N180" s="265" t="s">
        <v>44</v>
      </c>
      <c r="O180" s="92"/>
      <c r="P180" s="230">
        <f>O180*H180</f>
        <v>0</v>
      </c>
      <c r="Q180" s="230">
        <v>0.0018</v>
      </c>
      <c r="R180" s="230">
        <f>Q180*H180</f>
        <v>0.076750200000000005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279</v>
      </c>
      <c r="AT180" s="232" t="s">
        <v>284</v>
      </c>
      <c r="AU180" s="232" t="s">
        <v>89</v>
      </c>
      <c r="AY180" s="18" t="s">
        <v>233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87</v>
      </c>
      <c r="BK180" s="233">
        <f>ROUND(I180*H180,2)</f>
        <v>0</v>
      </c>
      <c r="BL180" s="18" t="s">
        <v>240</v>
      </c>
      <c r="BM180" s="232" t="s">
        <v>317</v>
      </c>
    </row>
    <row r="181" s="14" customFormat="1">
      <c r="A181" s="14"/>
      <c r="B181" s="245"/>
      <c r="C181" s="246"/>
      <c r="D181" s="236" t="s">
        <v>242</v>
      </c>
      <c r="E181" s="246"/>
      <c r="F181" s="248" t="s">
        <v>318</v>
      </c>
      <c r="G181" s="246"/>
      <c r="H181" s="249">
        <v>42.639000000000003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242</v>
      </c>
      <c r="AU181" s="255" t="s">
        <v>89</v>
      </c>
      <c r="AV181" s="14" t="s">
        <v>89</v>
      </c>
      <c r="AW181" s="14" t="s">
        <v>4</v>
      </c>
      <c r="AX181" s="14" t="s">
        <v>87</v>
      </c>
      <c r="AY181" s="255" t="s">
        <v>233</v>
      </c>
    </row>
    <row r="182" s="2" customFormat="1" ht="34.8" customHeight="1">
      <c r="A182" s="39"/>
      <c r="B182" s="40"/>
      <c r="C182" s="221" t="s">
        <v>319</v>
      </c>
      <c r="D182" s="221" t="s">
        <v>235</v>
      </c>
      <c r="E182" s="222" t="s">
        <v>320</v>
      </c>
      <c r="F182" s="223" t="s">
        <v>321</v>
      </c>
      <c r="G182" s="224" t="s">
        <v>238</v>
      </c>
      <c r="H182" s="225">
        <v>84.415999999999997</v>
      </c>
      <c r="I182" s="226"/>
      <c r="J182" s="227">
        <f>ROUND(I182*H182,2)</f>
        <v>0</v>
      </c>
      <c r="K182" s="223" t="s">
        <v>239</v>
      </c>
      <c r="L182" s="45"/>
      <c r="M182" s="228" t="s">
        <v>1</v>
      </c>
      <c r="N182" s="229" t="s">
        <v>44</v>
      </c>
      <c r="O182" s="92"/>
      <c r="P182" s="230">
        <f>O182*H182</f>
        <v>0</v>
      </c>
      <c r="Q182" s="230">
        <v>0.0086800000000000002</v>
      </c>
      <c r="R182" s="230">
        <f>Q182*H182</f>
        <v>0.73273087999999997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240</v>
      </c>
      <c r="AT182" s="232" t="s">
        <v>235</v>
      </c>
      <c r="AU182" s="232" t="s">
        <v>89</v>
      </c>
      <c r="AY182" s="18" t="s">
        <v>233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87</v>
      </c>
      <c r="BK182" s="233">
        <f>ROUND(I182*H182,2)</f>
        <v>0</v>
      </c>
      <c r="BL182" s="18" t="s">
        <v>240</v>
      </c>
      <c r="BM182" s="232" t="s">
        <v>322</v>
      </c>
    </row>
    <row r="183" s="14" customFormat="1">
      <c r="A183" s="14"/>
      <c r="B183" s="245"/>
      <c r="C183" s="246"/>
      <c r="D183" s="236" t="s">
        <v>242</v>
      </c>
      <c r="E183" s="247" t="s">
        <v>1</v>
      </c>
      <c r="F183" s="248" t="s">
        <v>323</v>
      </c>
      <c r="G183" s="246"/>
      <c r="H183" s="249">
        <v>84.415999999999997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242</v>
      </c>
      <c r="AU183" s="255" t="s">
        <v>89</v>
      </c>
      <c r="AV183" s="14" t="s">
        <v>89</v>
      </c>
      <c r="AW183" s="14" t="s">
        <v>36</v>
      </c>
      <c r="AX183" s="14" t="s">
        <v>87</v>
      </c>
      <c r="AY183" s="255" t="s">
        <v>233</v>
      </c>
    </row>
    <row r="184" s="2" customFormat="1" ht="14.4" customHeight="1">
      <c r="A184" s="39"/>
      <c r="B184" s="40"/>
      <c r="C184" s="256" t="s">
        <v>324</v>
      </c>
      <c r="D184" s="256" t="s">
        <v>284</v>
      </c>
      <c r="E184" s="257" t="s">
        <v>325</v>
      </c>
      <c r="F184" s="258" t="s">
        <v>326</v>
      </c>
      <c r="G184" s="259" t="s">
        <v>238</v>
      </c>
      <c r="H184" s="260">
        <v>88.637</v>
      </c>
      <c r="I184" s="261"/>
      <c r="J184" s="262">
        <f>ROUND(I184*H184,2)</f>
        <v>0</v>
      </c>
      <c r="K184" s="258" t="s">
        <v>239</v>
      </c>
      <c r="L184" s="263"/>
      <c r="M184" s="264" t="s">
        <v>1</v>
      </c>
      <c r="N184" s="265" t="s">
        <v>44</v>
      </c>
      <c r="O184" s="92"/>
      <c r="P184" s="230">
        <f>O184*H184</f>
        <v>0</v>
      </c>
      <c r="Q184" s="230">
        <v>0.0027000000000000001</v>
      </c>
      <c r="R184" s="230">
        <f>Q184*H184</f>
        <v>0.2393199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279</v>
      </c>
      <c r="AT184" s="232" t="s">
        <v>284</v>
      </c>
      <c r="AU184" s="232" t="s">
        <v>89</v>
      </c>
      <c r="AY184" s="18" t="s">
        <v>233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87</v>
      </c>
      <c r="BK184" s="233">
        <f>ROUND(I184*H184,2)</f>
        <v>0</v>
      </c>
      <c r="BL184" s="18" t="s">
        <v>240</v>
      </c>
      <c r="BM184" s="232" t="s">
        <v>327</v>
      </c>
    </row>
    <row r="185" s="14" customFormat="1">
      <c r="A185" s="14"/>
      <c r="B185" s="245"/>
      <c r="C185" s="246"/>
      <c r="D185" s="236" t="s">
        <v>242</v>
      </c>
      <c r="E185" s="246"/>
      <c r="F185" s="248" t="s">
        <v>328</v>
      </c>
      <c r="G185" s="246"/>
      <c r="H185" s="249">
        <v>88.637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242</v>
      </c>
      <c r="AU185" s="255" t="s">
        <v>89</v>
      </c>
      <c r="AV185" s="14" t="s">
        <v>89</v>
      </c>
      <c r="AW185" s="14" t="s">
        <v>4</v>
      </c>
      <c r="AX185" s="14" t="s">
        <v>87</v>
      </c>
      <c r="AY185" s="255" t="s">
        <v>233</v>
      </c>
    </row>
    <row r="186" s="2" customFormat="1" ht="30" customHeight="1">
      <c r="A186" s="39"/>
      <c r="B186" s="40"/>
      <c r="C186" s="221" t="s">
        <v>329</v>
      </c>
      <c r="D186" s="221" t="s">
        <v>235</v>
      </c>
      <c r="E186" s="222" t="s">
        <v>330</v>
      </c>
      <c r="F186" s="223" t="s">
        <v>331</v>
      </c>
      <c r="G186" s="224" t="s">
        <v>332</v>
      </c>
      <c r="H186" s="225">
        <v>62.984999999999999</v>
      </c>
      <c r="I186" s="226"/>
      <c r="J186" s="227">
        <f>ROUND(I186*H186,2)</f>
        <v>0</v>
      </c>
      <c r="K186" s="223" t="s">
        <v>239</v>
      </c>
      <c r="L186" s="45"/>
      <c r="M186" s="228" t="s">
        <v>1</v>
      </c>
      <c r="N186" s="229" t="s">
        <v>44</v>
      </c>
      <c r="O186" s="92"/>
      <c r="P186" s="230">
        <f>O186*H186</f>
        <v>0</v>
      </c>
      <c r="Q186" s="230">
        <v>0.0033899999999999998</v>
      </c>
      <c r="R186" s="230">
        <f>Q186*H186</f>
        <v>0.21351914999999999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240</v>
      </c>
      <c r="AT186" s="232" t="s">
        <v>235</v>
      </c>
      <c r="AU186" s="232" t="s">
        <v>89</v>
      </c>
      <c r="AY186" s="18" t="s">
        <v>233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87</v>
      </c>
      <c r="BK186" s="233">
        <f>ROUND(I186*H186,2)</f>
        <v>0</v>
      </c>
      <c r="BL186" s="18" t="s">
        <v>240</v>
      </c>
      <c r="BM186" s="232" t="s">
        <v>333</v>
      </c>
    </row>
    <row r="187" s="13" customFormat="1">
      <c r="A187" s="13"/>
      <c r="B187" s="234"/>
      <c r="C187" s="235"/>
      <c r="D187" s="236" t="s">
        <v>242</v>
      </c>
      <c r="E187" s="237" t="s">
        <v>1</v>
      </c>
      <c r="F187" s="238" t="s">
        <v>334</v>
      </c>
      <c r="G187" s="235"/>
      <c r="H187" s="237" t="s">
        <v>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242</v>
      </c>
      <c r="AU187" s="244" t="s">
        <v>89</v>
      </c>
      <c r="AV187" s="13" t="s">
        <v>87</v>
      </c>
      <c r="AW187" s="13" t="s">
        <v>36</v>
      </c>
      <c r="AX187" s="13" t="s">
        <v>79</v>
      </c>
      <c r="AY187" s="244" t="s">
        <v>233</v>
      </c>
    </row>
    <row r="188" s="14" customFormat="1">
      <c r="A188" s="14"/>
      <c r="B188" s="245"/>
      <c r="C188" s="246"/>
      <c r="D188" s="236" t="s">
        <v>242</v>
      </c>
      <c r="E188" s="247" t="s">
        <v>1</v>
      </c>
      <c r="F188" s="248" t="s">
        <v>335</v>
      </c>
      <c r="G188" s="246"/>
      <c r="H188" s="249">
        <v>3.5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242</v>
      </c>
      <c r="AU188" s="255" t="s">
        <v>89</v>
      </c>
      <c r="AV188" s="14" t="s">
        <v>89</v>
      </c>
      <c r="AW188" s="14" t="s">
        <v>36</v>
      </c>
      <c r="AX188" s="14" t="s">
        <v>79</v>
      </c>
      <c r="AY188" s="255" t="s">
        <v>233</v>
      </c>
    </row>
    <row r="189" s="14" customFormat="1">
      <c r="A189" s="14"/>
      <c r="B189" s="245"/>
      <c r="C189" s="246"/>
      <c r="D189" s="236" t="s">
        <v>242</v>
      </c>
      <c r="E189" s="247" t="s">
        <v>1</v>
      </c>
      <c r="F189" s="248" t="s">
        <v>336</v>
      </c>
      <c r="G189" s="246"/>
      <c r="H189" s="249">
        <v>42.734999999999999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242</v>
      </c>
      <c r="AU189" s="255" t="s">
        <v>89</v>
      </c>
      <c r="AV189" s="14" t="s">
        <v>89</v>
      </c>
      <c r="AW189" s="14" t="s">
        <v>36</v>
      </c>
      <c r="AX189" s="14" t="s">
        <v>79</v>
      </c>
      <c r="AY189" s="255" t="s">
        <v>233</v>
      </c>
    </row>
    <row r="190" s="14" customFormat="1">
      <c r="A190" s="14"/>
      <c r="B190" s="245"/>
      <c r="C190" s="246"/>
      <c r="D190" s="236" t="s">
        <v>242</v>
      </c>
      <c r="E190" s="247" t="s">
        <v>1</v>
      </c>
      <c r="F190" s="248" t="s">
        <v>337</v>
      </c>
      <c r="G190" s="246"/>
      <c r="H190" s="249">
        <v>16.75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242</v>
      </c>
      <c r="AU190" s="255" t="s">
        <v>89</v>
      </c>
      <c r="AV190" s="14" t="s">
        <v>89</v>
      </c>
      <c r="AW190" s="14" t="s">
        <v>36</v>
      </c>
      <c r="AX190" s="14" t="s">
        <v>79</v>
      </c>
      <c r="AY190" s="255" t="s">
        <v>233</v>
      </c>
    </row>
    <row r="191" s="15" customFormat="1">
      <c r="A191" s="15"/>
      <c r="B191" s="266"/>
      <c r="C191" s="267"/>
      <c r="D191" s="236" t="s">
        <v>242</v>
      </c>
      <c r="E191" s="268" t="s">
        <v>1</v>
      </c>
      <c r="F191" s="269" t="s">
        <v>307</v>
      </c>
      <c r="G191" s="267"/>
      <c r="H191" s="270">
        <v>62.984999999999999</v>
      </c>
      <c r="I191" s="271"/>
      <c r="J191" s="267"/>
      <c r="K191" s="267"/>
      <c r="L191" s="272"/>
      <c r="M191" s="273"/>
      <c r="N191" s="274"/>
      <c r="O191" s="274"/>
      <c r="P191" s="274"/>
      <c r="Q191" s="274"/>
      <c r="R191" s="274"/>
      <c r="S191" s="274"/>
      <c r="T191" s="27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6" t="s">
        <v>242</v>
      </c>
      <c r="AU191" s="276" t="s">
        <v>89</v>
      </c>
      <c r="AV191" s="15" t="s">
        <v>240</v>
      </c>
      <c r="AW191" s="15" t="s">
        <v>36</v>
      </c>
      <c r="AX191" s="15" t="s">
        <v>87</v>
      </c>
      <c r="AY191" s="276" t="s">
        <v>233</v>
      </c>
    </row>
    <row r="192" s="2" customFormat="1" ht="14.4" customHeight="1">
      <c r="A192" s="39"/>
      <c r="B192" s="40"/>
      <c r="C192" s="256" t="s">
        <v>338</v>
      </c>
      <c r="D192" s="256" t="s">
        <v>284</v>
      </c>
      <c r="E192" s="257" t="s">
        <v>339</v>
      </c>
      <c r="F192" s="258" t="s">
        <v>340</v>
      </c>
      <c r="G192" s="259" t="s">
        <v>238</v>
      </c>
      <c r="H192" s="260">
        <v>19.050999999999998</v>
      </c>
      <c r="I192" s="261"/>
      <c r="J192" s="262">
        <f>ROUND(I192*H192,2)</f>
        <v>0</v>
      </c>
      <c r="K192" s="258" t="s">
        <v>239</v>
      </c>
      <c r="L192" s="263"/>
      <c r="M192" s="264" t="s">
        <v>1</v>
      </c>
      <c r="N192" s="265" t="s">
        <v>44</v>
      </c>
      <c r="O192" s="92"/>
      <c r="P192" s="230">
        <f>O192*H192</f>
        <v>0</v>
      </c>
      <c r="Q192" s="230">
        <v>0.00044999999999999999</v>
      </c>
      <c r="R192" s="230">
        <f>Q192*H192</f>
        <v>0.0085729499999999993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279</v>
      </c>
      <c r="AT192" s="232" t="s">
        <v>284</v>
      </c>
      <c r="AU192" s="232" t="s">
        <v>89</v>
      </c>
      <c r="AY192" s="18" t="s">
        <v>233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87</v>
      </c>
      <c r="BK192" s="233">
        <f>ROUND(I192*H192,2)</f>
        <v>0</v>
      </c>
      <c r="BL192" s="18" t="s">
        <v>240</v>
      </c>
      <c r="BM192" s="232" t="s">
        <v>341</v>
      </c>
    </row>
    <row r="193" s="13" customFormat="1">
      <c r="A193" s="13"/>
      <c r="B193" s="234"/>
      <c r="C193" s="235"/>
      <c r="D193" s="236" t="s">
        <v>242</v>
      </c>
      <c r="E193" s="237" t="s">
        <v>1</v>
      </c>
      <c r="F193" s="238" t="s">
        <v>342</v>
      </c>
      <c r="G193" s="235"/>
      <c r="H193" s="237" t="s">
        <v>1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242</v>
      </c>
      <c r="AU193" s="244" t="s">
        <v>89</v>
      </c>
      <c r="AV193" s="13" t="s">
        <v>87</v>
      </c>
      <c r="AW193" s="13" t="s">
        <v>36</v>
      </c>
      <c r="AX193" s="13" t="s">
        <v>79</v>
      </c>
      <c r="AY193" s="244" t="s">
        <v>233</v>
      </c>
    </row>
    <row r="194" s="14" customFormat="1">
      <c r="A194" s="14"/>
      <c r="B194" s="245"/>
      <c r="C194" s="246"/>
      <c r="D194" s="236" t="s">
        <v>242</v>
      </c>
      <c r="E194" s="247" t="s">
        <v>1</v>
      </c>
      <c r="F194" s="248" t="s">
        <v>343</v>
      </c>
      <c r="G194" s="246"/>
      <c r="H194" s="249">
        <v>1.05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242</v>
      </c>
      <c r="AU194" s="255" t="s">
        <v>89</v>
      </c>
      <c r="AV194" s="14" t="s">
        <v>89</v>
      </c>
      <c r="AW194" s="14" t="s">
        <v>36</v>
      </c>
      <c r="AX194" s="14" t="s">
        <v>79</v>
      </c>
      <c r="AY194" s="255" t="s">
        <v>233</v>
      </c>
    </row>
    <row r="195" s="14" customFormat="1">
      <c r="A195" s="14"/>
      <c r="B195" s="245"/>
      <c r="C195" s="246"/>
      <c r="D195" s="236" t="s">
        <v>242</v>
      </c>
      <c r="E195" s="247" t="s">
        <v>1</v>
      </c>
      <c r="F195" s="248" t="s">
        <v>344</v>
      </c>
      <c r="G195" s="246"/>
      <c r="H195" s="249">
        <v>17.094000000000001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242</v>
      </c>
      <c r="AU195" s="255" t="s">
        <v>89</v>
      </c>
      <c r="AV195" s="14" t="s">
        <v>89</v>
      </c>
      <c r="AW195" s="14" t="s">
        <v>36</v>
      </c>
      <c r="AX195" s="14" t="s">
        <v>79</v>
      </c>
      <c r="AY195" s="255" t="s">
        <v>233</v>
      </c>
    </row>
    <row r="196" s="15" customFormat="1">
      <c r="A196" s="15"/>
      <c r="B196" s="266"/>
      <c r="C196" s="267"/>
      <c r="D196" s="236" t="s">
        <v>242</v>
      </c>
      <c r="E196" s="268" t="s">
        <v>1</v>
      </c>
      <c r="F196" s="269" t="s">
        <v>307</v>
      </c>
      <c r="G196" s="267"/>
      <c r="H196" s="270">
        <v>18.144000000000002</v>
      </c>
      <c r="I196" s="271"/>
      <c r="J196" s="267"/>
      <c r="K196" s="267"/>
      <c r="L196" s="272"/>
      <c r="M196" s="273"/>
      <c r="N196" s="274"/>
      <c r="O196" s="274"/>
      <c r="P196" s="274"/>
      <c r="Q196" s="274"/>
      <c r="R196" s="274"/>
      <c r="S196" s="274"/>
      <c r="T196" s="27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6" t="s">
        <v>242</v>
      </c>
      <c r="AU196" s="276" t="s">
        <v>89</v>
      </c>
      <c r="AV196" s="15" t="s">
        <v>240</v>
      </c>
      <c r="AW196" s="15" t="s">
        <v>36</v>
      </c>
      <c r="AX196" s="15" t="s">
        <v>87</v>
      </c>
      <c r="AY196" s="276" t="s">
        <v>233</v>
      </c>
    </row>
    <row r="197" s="14" customFormat="1">
      <c r="A197" s="14"/>
      <c r="B197" s="245"/>
      <c r="C197" s="246"/>
      <c r="D197" s="236" t="s">
        <v>242</v>
      </c>
      <c r="E197" s="246"/>
      <c r="F197" s="248" t="s">
        <v>345</v>
      </c>
      <c r="G197" s="246"/>
      <c r="H197" s="249">
        <v>19.050999999999998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242</v>
      </c>
      <c r="AU197" s="255" t="s">
        <v>89</v>
      </c>
      <c r="AV197" s="14" t="s">
        <v>89</v>
      </c>
      <c r="AW197" s="14" t="s">
        <v>4</v>
      </c>
      <c r="AX197" s="14" t="s">
        <v>87</v>
      </c>
      <c r="AY197" s="255" t="s">
        <v>233</v>
      </c>
    </row>
    <row r="198" s="2" customFormat="1" ht="14.4" customHeight="1">
      <c r="A198" s="39"/>
      <c r="B198" s="40"/>
      <c r="C198" s="256" t="s">
        <v>346</v>
      </c>
      <c r="D198" s="256" t="s">
        <v>284</v>
      </c>
      <c r="E198" s="257" t="s">
        <v>347</v>
      </c>
      <c r="F198" s="258" t="s">
        <v>348</v>
      </c>
      <c r="G198" s="259" t="s">
        <v>238</v>
      </c>
      <c r="H198" s="260">
        <v>7.0350000000000001</v>
      </c>
      <c r="I198" s="261"/>
      <c r="J198" s="262">
        <f>ROUND(I198*H198,2)</f>
        <v>0</v>
      </c>
      <c r="K198" s="258" t="s">
        <v>239</v>
      </c>
      <c r="L198" s="263"/>
      <c r="M198" s="264" t="s">
        <v>1</v>
      </c>
      <c r="N198" s="265" t="s">
        <v>44</v>
      </c>
      <c r="O198" s="92"/>
      <c r="P198" s="230">
        <f>O198*H198</f>
        <v>0</v>
      </c>
      <c r="Q198" s="230">
        <v>0.00029999999999999997</v>
      </c>
      <c r="R198" s="230">
        <f>Q198*H198</f>
        <v>0.0021105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279</v>
      </c>
      <c r="AT198" s="232" t="s">
        <v>284</v>
      </c>
      <c r="AU198" s="232" t="s">
        <v>89</v>
      </c>
      <c r="AY198" s="18" t="s">
        <v>233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87</v>
      </c>
      <c r="BK198" s="233">
        <f>ROUND(I198*H198,2)</f>
        <v>0</v>
      </c>
      <c r="BL198" s="18" t="s">
        <v>240</v>
      </c>
      <c r="BM198" s="232" t="s">
        <v>349</v>
      </c>
    </row>
    <row r="199" s="14" customFormat="1">
      <c r="A199" s="14"/>
      <c r="B199" s="245"/>
      <c r="C199" s="246"/>
      <c r="D199" s="236" t="s">
        <v>242</v>
      </c>
      <c r="E199" s="247" t="s">
        <v>1</v>
      </c>
      <c r="F199" s="248" t="s">
        <v>350</v>
      </c>
      <c r="G199" s="246"/>
      <c r="H199" s="249">
        <v>6.7000000000000002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242</v>
      </c>
      <c r="AU199" s="255" t="s">
        <v>89</v>
      </c>
      <c r="AV199" s="14" t="s">
        <v>89</v>
      </c>
      <c r="AW199" s="14" t="s">
        <v>36</v>
      </c>
      <c r="AX199" s="14" t="s">
        <v>87</v>
      </c>
      <c r="AY199" s="255" t="s">
        <v>233</v>
      </c>
    </row>
    <row r="200" s="14" customFormat="1">
      <c r="A200" s="14"/>
      <c r="B200" s="245"/>
      <c r="C200" s="246"/>
      <c r="D200" s="236" t="s">
        <v>242</v>
      </c>
      <c r="E200" s="246"/>
      <c r="F200" s="248" t="s">
        <v>351</v>
      </c>
      <c r="G200" s="246"/>
      <c r="H200" s="249">
        <v>7.0350000000000001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242</v>
      </c>
      <c r="AU200" s="255" t="s">
        <v>89</v>
      </c>
      <c r="AV200" s="14" t="s">
        <v>89</v>
      </c>
      <c r="AW200" s="14" t="s">
        <v>4</v>
      </c>
      <c r="AX200" s="14" t="s">
        <v>87</v>
      </c>
      <c r="AY200" s="255" t="s">
        <v>233</v>
      </c>
    </row>
    <row r="201" s="2" customFormat="1" ht="34.8" customHeight="1">
      <c r="A201" s="39"/>
      <c r="B201" s="40"/>
      <c r="C201" s="221" t="s">
        <v>105</v>
      </c>
      <c r="D201" s="221" t="s">
        <v>235</v>
      </c>
      <c r="E201" s="222" t="s">
        <v>352</v>
      </c>
      <c r="F201" s="223" t="s">
        <v>353</v>
      </c>
      <c r="G201" s="224" t="s">
        <v>238</v>
      </c>
      <c r="H201" s="225">
        <v>11.923</v>
      </c>
      <c r="I201" s="226"/>
      <c r="J201" s="227">
        <f>ROUND(I201*H201,2)</f>
        <v>0</v>
      </c>
      <c r="K201" s="223" t="s">
        <v>239</v>
      </c>
      <c r="L201" s="45"/>
      <c r="M201" s="228" t="s">
        <v>1</v>
      </c>
      <c r="N201" s="229" t="s">
        <v>44</v>
      </c>
      <c r="O201" s="92"/>
      <c r="P201" s="230">
        <f>O201*H201</f>
        <v>0</v>
      </c>
      <c r="Q201" s="230">
        <v>0.011350000000000001</v>
      </c>
      <c r="R201" s="230">
        <f>Q201*H201</f>
        <v>0.13532605</v>
      </c>
      <c r="S201" s="230">
        <v>0</v>
      </c>
      <c r="T201" s="23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240</v>
      </c>
      <c r="AT201" s="232" t="s">
        <v>235</v>
      </c>
      <c r="AU201" s="232" t="s">
        <v>89</v>
      </c>
      <c r="AY201" s="18" t="s">
        <v>233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8" t="s">
        <v>87</v>
      </c>
      <c r="BK201" s="233">
        <f>ROUND(I201*H201,2)</f>
        <v>0</v>
      </c>
      <c r="BL201" s="18" t="s">
        <v>240</v>
      </c>
      <c r="BM201" s="232" t="s">
        <v>354</v>
      </c>
    </row>
    <row r="202" s="13" customFormat="1">
      <c r="A202" s="13"/>
      <c r="B202" s="234"/>
      <c r="C202" s="235"/>
      <c r="D202" s="236" t="s">
        <v>242</v>
      </c>
      <c r="E202" s="237" t="s">
        <v>1</v>
      </c>
      <c r="F202" s="238" t="s">
        <v>355</v>
      </c>
      <c r="G202" s="235"/>
      <c r="H202" s="237" t="s">
        <v>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242</v>
      </c>
      <c r="AU202" s="244" t="s">
        <v>89</v>
      </c>
      <c r="AV202" s="13" t="s">
        <v>87</v>
      </c>
      <c r="AW202" s="13" t="s">
        <v>36</v>
      </c>
      <c r="AX202" s="13" t="s">
        <v>79</v>
      </c>
      <c r="AY202" s="244" t="s">
        <v>233</v>
      </c>
    </row>
    <row r="203" s="14" customFormat="1">
      <c r="A203" s="14"/>
      <c r="B203" s="245"/>
      <c r="C203" s="246"/>
      <c r="D203" s="236" t="s">
        <v>242</v>
      </c>
      <c r="E203" s="247" t="s">
        <v>1</v>
      </c>
      <c r="F203" s="248" t="s">
        <v>356</v>
      </c>
      <c r="G203" s="246"/>
      <c r="H203" s="249">
        <v>11.923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242</v>
      </c>
      <c r="AU203" s="255" t="s">
        <v>89</v>
      </c>
      <c r="AV203" s="14" t="s">
        <v>89</v>
      </c>
      <c r="AW203" s="14" t="s">
        <v>36</v>
      </c>
      <c r="AX203" s="14" t="s">
        <v>87</v>
      </c>
      <c r="AY203" s="255" t="s">
        <v>233</v>
      </c>
    </row>
    <row r="204" s="2" customFormat="1" ht="14.4" customHeight="1">
      <c r="A204" s="39"/>
      <c r="B204" s="40"/>
      <c r="C204" s="256" t="s">
        <v>7</v>
      </c>
      <c r="D204" s="256" t="s">
        <v>284</v>
      </c>
      <c r="E204" s="257" t="s">
        <v>357</v>
      </c>
      <c r="F204" s="258" t="s">
        <v>358</v>
      </c>
      <c r="G204" s="259" t="s">
        <v>238</v>
      </c>
      <c r="H204" s="260">
        <v>12.519</v>
      </c>
      <c r="I204" s="261"/>
      <c r="J204" s="262">
        <f>ROUND(I204*H204,2)</f>
        <v>0</v>
      </c>
      <c r="K204" s="258" t="s">
        <v>239</v>
      </c>
      <c r="L204" s="263"/>
      <c r="M204" s="264" t="s">
        <v>1</v>
      </c>
      <c r="N204" s="265" t="s">
        <v>44</v>
      </c>
      <c r="O204" s="92"/>
      <c r="P204" s="230">
        <f>O204*H204</f>
        <v>0</v>
      </c>
      <c r="Q204" s="230">
        <v>0.0047999999999999996</v>
      </c>
      <c r="R204" s="230">
        <f>Q204*H204</f>
        <v>0.060091199999999997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279</v>
      </c>
      <c r="AT204" s="232" t="s">
        <v>284</v>
      </c>
      <c r="AU204" s="232" t="s">
        <v>89</v>
      </c>
      <c r="AY204" s="18" t="s">
        <v>233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87</v>
      </c>
      <c r="BK204" s="233">
        <f>ROUND(I204*H204,2)</f>
        <v>0</v>
      </c>
      <c r="BL204" s="18" t="s">
        <v>240</v>
      </c>
      <c r="BM204" s="232" t="s">
        <v>359</v>
      </c>
    </row>
    <row r="205" s="14" customFormat="1">
      <c r="A205" s="14"/>
      <c r="B205" s="245"/>
      <c r="C205" s="246"/>
      <c r="D205" s="236" t="s">
        <v>242</v>
      </c>
      <c r="E205" s="246"/>
      <c r="F205" s="248" t="s">
        <v>360</v>
      </c>
      <c r="G205" s="246"/>
      <c r="H205" s="249">
        <v>12.519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242</v>
      </c>
      <c r="AU205" s="255" t="s">
        <v>89</v>
      </c>
      <c r="AV205" s="14" t="s">
        <v>89</v>
      </c>
      <c r="AW205" s="14" t="s">
        <v>4</v>
      </c>
      <c r="AX205" s="14" t="s">
        <v>87</v>
      </c>
      <c r="AY205" s="255" t="s">
        <v>233</v>
      </c>
    </row>
    <row r="206" s="2" customFormat="1" ht="22.2" customHeight="1">
      <c r="A206" s="39"/>
      <c r="B206" s="40"/>
      <c r="C206" s="221" t="s">
        <v>361</v>
      </c>
      <c r="D206" s="221" t="s">
        <v>235</v>
      </c>
      <c r="E206" s="222" t="s">
        <v>362</v>
      </c>
      <c r="F206" s="223" t="s">
        <v>363</v>
      </c>
      <c r="G206" s="224" t="s">
        <v>238</v>
      </c>
      <c r="H206" s="225">
        <v>125.02500000000001</v>
      </c>
      <c r="I206" s="226"/>
      <c r="J206" s="227">
        <f>ROUND(I206*H206,2)</f>
        <v>0</v>
      </c>
      <c r="K206" s="223" t="s">
        <v>239</v>
      </c>
      <c r="L206" s="45"/>
      <c r="M206" s="228" t="s">
        <v>1</v>
      </c>
      <c r="N206" s="229" t="s">
        <v>44</v>
      </c>
      <c r="O206" s="92"/>
      <c r="P206" s="230">
        <f>O206*H206</f>
        <v>0</v>
      </c>
      <c r="Q206" s="230">
        <v>8.0000000000000007E-05</v>
      </c>
      <c r="R206" s="230">
        <f>Q206*H206</f>
        <v>0.010002000000000001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240</v>
      </c>
      <c r="AT206" s="232" t="s">
        <v>235</v>
      </c>
      <c r="AU206" s="232" t="s">
        <v>89</v>
      </c>
      <c r="AY206" s="18" t="s">
        <v>233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87</v>
      </c>
      <c r="BK206" s="233">
        <f>ROUND(I206*H206,2)</f>
        <v>0</v>
      </c>
      <c r="BL206" s="18" t="s">
        <v>240</v>
      </c>
      <c r="BM206" s="232" t="s">
        <v>364</v>
      </c>
    </row>
    <row r="207" s="14" customFormat="1">
      <c r="A207" s="14"/>
      <c r="B207" s="245"/>
      <c r="C207" s="246"/>
      <c r="D207" s="236" t="s">
        <v>242</v>
      </c>
      <c r="E207" s="247" t="s">
        <v>1</v>
      </c>
      <c r="F207" s="248" t="s">
        <v>323</v>
      </c>
      <c r="G207" s="246"/>
      <c r="H207" s="249">
        <v>84.415999999999997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242</v>
      </c>
      <c r="AU207" s="255" t="s">
        <v>89</v>
      </c>
      <c r="AV207" s="14" t="s">
        <v>89</v>
      </c>
      <c r="AW207" s="14" t="s">
        <v>36</v>
      </c>
      <c r="AX207" s="14" t="s">
        <v>79</v>
      </c>
      <c r="AY207" s="255" t="s">
        <v>233</v>
      </c>
    </row>
    <row r="208" s="14" customFormat="1">
      <c r="A208" s="14"/>
      <c r="B208" s="245"/>
      <c r="C208" s="246"/>
      <c r="D208" s="236" t="s">
        <v>242</v>
      </c>
      <c r="E208" s="247" t="s">
        <v>1</v>
      </c>
      <c r="F208" s="248" t="s">
        <v>313</v>
      </c>
      <c r="G208" s="246"/>
      <c r="H208" s="249">
        <v>40.609000000000002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242</v>
      </c>
      <c r="AU208" s="255" t="s">
        <v>89</v>
      </c>
      <c r="AV208" s="14" t="s">
        <v>89</v>
      </c>
      <c r="AW208" s="14" t="s">
        <v>36</v>
      </c>
      <c r="AX208" s="14" t="s">
        <v>79</v>
      </c>
      <c r="AY208" s="255" t="s">
        <v>233</v>
      </c>
    </row>
    <row r="209" s="15" customFormat="1">
      <c r="A209" s="15"/>
      <c r="B209" s="266"/>
      <c r="C209" s="267"/>
      <c r="D209" s="236" t="s">
        <v>242</v>
      </c>
      <c r="E209" s="268" t="s">
        <v>1</v>
      </c>
      <c r="F209" s="269" t="s">
        <v>307</v>
      </c>
      <c r="G209" s="267"/>
      <c r="H209" s="270">
        <v>125.02500000000001</v>
      </c>
      <c r="I209" s="271"/>
      <c r="J209" s="267"/>
      <c r="K209" s="267"/>
      <c r="L209" s="272"/>
      <c r="M209" s="273"/>
      <c r="N209" s="274"/>
      <c r="O209" s="274"/>
      <c r="P209" s="274"/>
      <c r="Q209" s="274"/>
      <c r="R209" s="274"/>
      <c r="S209" s="274"/>
      <c r="T209" s="27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6" t="s">
        <v>242</v>
      </c>
      <c r="AU209" s="276" t="s">
        <v>89</v>
      </c>
      <c r="AV209" s="15" t="s">
        <v>240</v>
      </c>
      <c r="AW209" s="15" t="s">
        <v>36</v>
      </c>
      <c r="AX209" s="15" t="s">
        <v>87</v>
      </c>
      <c r="AY209" s="276" t="s">
        <v>233</v>
      </c>
    </row>
    <row r="210" s="2" customFormat="1" ht="14.4" customHeight="1">
      <c r="A210" s="39"/>
      <c r="B210" s="40"/>
      <c r="C210" s="221" t="s">
        <v>365</v>
      </c>
      <c r="D210" s="221" t="s">
        <v>235</v>
      </c>
      <c r="E210" s="222" t="s">
        <v>366</v>
      </c>
      <c r="F210" s="223" t="s">
        <v>367</v>
      </c>
      <c r="G210" s="224" t="s">
        <v>332</v>
      </c>
      <c r="H210" s="225">
        <v>397.56200000000001</v>
      </c>
      <c r="I210" s="226"/>
      <c r="J210" s="227">
        <f>ROUND(I210*H210,2)</f>
        <v>0</v>
      </c>
      <c r="K210" s="223" t="s">
        <v>239</v>
      </c>
      <c r="L210" s="45"/>
      <c r="M210" s="228" t="s">
        <v>1</v>
      </c>
      <c r="N210" s="229" t="s">
        <v>44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240</v>
      </c>
      <c r="AT210" s="232" t="s">
        <v>235</v>
      </c>
      <c r="AU210" s="232" t="s">
        <v>89</v>
      </c>
      <c r="AY210" s="18" t="s">
        <v>233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87</v>
      </c>
      <c r="BK210" s="233">
        <f>ROUND(I210*H210,2)</f>
        <v>0</v>
      </c>
      <c r="BL210" s="18" t="s">
        <v>240</v>
      </c>
      <c r="BM210" s="232" t="s">
        <v>368</v>
      </c>
    </row>
    <row r="211" s="14" customFormat="1">
      <c r="A211" s="14"/>
      <c r="B211" s="245"/>
      <c r="C211" s="246"/>
      <c r="D211" s="236" t="s">
        <v>242</v>
      </c>
      <c r="E211" s="247" t="s">
        <v>1</v>
      </c>
      <c r="F211" s="248" t="s">
        <v>369</v>
      </c>
      <c r="G211" s="246"/>
      <c r="H211" s="249">
        <v>397.56200000000001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242</v>
      </c>
      <c r="AU211" s="255" t="s">
        <v>89</v>
      </c>
      <c r="AV211" s="14" t="s">
        <v>89</v>
      </c>
      <c r="AW211" s="14" t="s">
        <v>36</v>
      </c>
      <c r="AX211" s="14" t="s">
        <v>87</v>
      </c>
      <c r="AY211" s="255" t="s">
        <v>233</v>
      </c>
    </row>
    <row r="212" s="2" customFormat="1" ht="14.4" customHeight="1">
      <c r="A212" s="39"/>
      <c r="B212" s="40"/>
      <c r="C212" s="256" t="s">
        <v>370</v>
      </c>
      <c r="D212" s="256" t="s">
        <v>284</v>
      </c>
      <c r="E212" s="257" t="s">
        <v>371</v>
      </c>
      <c r="F212" s="258" t="s">
        <v>372</v>
      </c>
      <c r="G212" s="259" t="s">
        <v>332</v>
      </c>
      <c r="H212" s="260">
        <v>73.183999999999998</v>
      </c>
      <c r="I212" s="261"/>
      <c r="J212" s="262">
        <f>ROUND(I212*H212,2)</f>
        <v>0</v>
      </c>
      <c r="K212" s="258" t="s">
        <v>239</v>
      </c>
      <c r="L212" s="263"/>
      <c r="M212" s="264" t="s">
        <v>1</v>
      </c>
      <c r="N212" s="265" t="s">
        <v>44</v>
      </c>
      <c r="O212" s="92"/>
      <c r="P212" s="230">
        <f>O212*H212</f>
        <v>0</v>
      </c>
      <c r="Q212" s="230">
        <v>0.00012</v>
      </c>
      <c r="R212" s="230">
        <f>Q212*H212</f>
        <v>0.0087820799999999994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279</v>
      </c>
      <c r="AT212" s="232" t="s">
        <v>284</v>
      </c>
      <c r="AU212" s="232" t="s">
        <v>89</v>
      </c>
      <c r="AY212" s="18" t="s">
        <v>233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87</v>
      </c>
      <c r="BK212" s="233">
        <f>ROUND(I212*H212,2)</f>
        <v>0</v>
      </c>
      <c r="BL212" s="18" t="s">
        <v>240</v>
      </c>
      <c r="BM212" s="232" t="s">
        <v>373</v>
      </c>
    </row>
    <row r="213" s="14" customFormat="1">
      <c r="A213" s="14"/>
      <c r="B213" s="245"/>
      <c r="C213" s="246"/>
      <c r="D213" s="236" t="s">
        <v>242</v>
      </c>
      <c r="E213" s="247" t="s">
        <v>1</v>
      </c>
      <c r="F213" s="248" t="s">
        <v>374</v>
      </c>
      <c r="G213" s="246"/>
      <c r="H213" s="249">
        <v>69.698999999999998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242</v>
      </c>
      <c r="AU213" s="255" t="s">
        <v>89</v>
      </c>
      <c r="AV213" s="14" t="s">
        <v>89</v>
      </c>
      <c r="AW213" s="14" t="s">
        <v>36</v>
      </c>
      <c r="AX213" s="14" t="s">
        <v>87</v>
      </c>
      <c r="AY213" s="255" t="s">
        <v>233</v>
      </c>
    </row>
    <row r="214" s="14" customFormat="1">
      <c r="A214" s="14"/>
      <c r="B214" s="245"/>
      <c r="C214" s="246"/>
      <c r="D214" s="236" t="s">
        <v>242</v>
      </c>
      <c r="E214" s="246"/>
      <c r="F214" s="248" t="s">
        <v>375</v>
      </c>
      <c r="G214" s="246"/>
      <c r="H214" s="249">
        <v>73.183999999999998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242</v>
      </c>
      <c r="AU214" s="255" t="s">
        <v>89</v>
      </c>
      <c r="AV214" s="14" t="s">
        <v>89</v>
      </c>
      <c r="AW214" s="14" t="s">
        <v>4</v>
      </c>
      <c r="AX214" s="14" t="s">
        <v>87</v>
      </c>
      <c r="AY214" s="255" t="s">
        <v>233</v>
      </c>
    </row>
    <row r="215" s="2" customFormat="1" ht="14.4" customHeight="1">
      <c r="A215" s="39"/>
      <c r="B215" s="40"/>
      <c r="C215" s="256" t="s">
        <v>376</v>
      </c>
      <c r="D215" s="256" t="s">
        <v>284</v>
      </c>
      <c r="E215" s="257" t="s">
        <v>377</v>
      </c>
      <c r="F215" s="258" t="s">
        <v>378</v>
      </c>
      <c r="G215" s="259" t="s">
        <v>332</v>
      </c>
      <c r="H215" s="260">
        <v>44.872</v>
      </c>
      <c r="I215" s="261"/>
      <c r="J215" s="262">
        <f>ROUND(I215*H215,2)</f>
        <v>0</v>
      </c>
      <c r="K215" s="258" t="s">
        <v>239</v>
      </c>
      <c r="L215" s="263"/>
      <c r="M215" s="264" t="s">
        <v>1</v>
      </c>
      <c r="N215" s="265" t="s">
        <v>44</v>
      </c>
      <c r="O215" s="92"/>
      <c r="P215" s="230">
        <f>O215*H215</f>
        <v>0</v>
      </c>
      <c r="Q215" s="230">
        <v>4.0000000000000003E-05</v>
      </c>
      <c r="R215" s="230">
        <f>Q215*H215</f>
        <v>0.0017948800000000002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279</v>
      </c>
      <c r="AT215" s="232" t="s">
        <v>284</v>
      </c>
      <c r="AU215" s="232" t="s">
        <v>89</v>
      </c>
      <c r="AY215" s="18" t="s">
        <v>233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87</v>
      </c>
      <c r="BK215" s="233">
        <f>ROUND(I215*H215,2)</f>
        <v>0</v>
      </c>
      <c r="BL215" s="18" t="s">
        <v>240</v>
      </c>
      <c r="BM215" s="232" t="s">
        <v>379</v>
      </c>
    </row>
    <row r="216" s="14" customFormat="1">
      <c r="A216" s="14"/>
      <c r="B216" s="245"/>
      <c r="C216" s="246"/>
      <c r="D216" s="236" t="s">
        <v>242</v>
      </c>
      <c r="E216" s="247" t="s">
        <v>1</v>
      </c>
      <c r="F216" s="248" t="s">
        <v>380</v>
      </c>
      <c r="G216" s="246"/>
      <c r="H216" s="249">
        <v>42.734999999999999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242</v>
      </c>
      <c r="AU216" s="255" t="s">
        <v>89</v>
      </c>
      <c r="AV216" s="14" t="s">
        <v>89</v>
      </c>
      <c r="AW216" s="14" t="s">
        <v>36</v>
      </c>
      <c r="AX216" s="14" t="s">
        <v>87</v>
      </c>
      <c r="AY216" s="255" t="s">
        <v>233</v>
      </c>
    </row>
    <row r="217" s="14" customFormat="1">
      <c r="A217" s="14"/>
      <c r="B217" s="245"/>
      <c r="C217" s="246"/>
      <c r="D217" s="236" t="s">
        <v>242</v>
      </c>
      <c r="E217" s="246"/>
      <c r="F217" s="248" t="s">
        <v>381</v>
      </c>
      <c r="G217" s="246"/>
      <c r="H217" s="249">
        <v>44.872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242</v>
      </c>
      <c r="AU217" s="255" t="s">
        <v>89</v>
      </c>
      <c r="AV217" s="14" t="s">
        <v>89</v>
      </c>
      <c r="AW217" s="14" t="s">
        <v>4</v>
      </c>
      <c r="AX217" s="14" t="s">
        <v>87</v>
      </c>
      <c r="AY217" s="255" t="s">
        <v>233</v>
      </c>
    </row>
    <row r="218" s="2" customFormat="1" ht="14.4" customHeight="1">
      <c r="A218" s="39"/>
      <c r="B218" s="40"/>
      <c r="C218" s="256" t="s">
        <v>382</v>
      </c>
      <c r="D218" s="256" t="s">
        <v>284</v>
      </c>
      <c r="E218" s="257" t="s">
        <v>383</v>
      </c>
      <c r="F218" s="258" t="s">
        <v>384</v>
      </c>
      <c r="G218" s="259" t="s">
        <v>332</v>
      </c>
      <c r="H218" s="260">
        <v>11.025</v>
      </c>
      <c r="I218" s="261"/>
      <c r="J218" s="262">
        <f>ROUND(I218*H218,2)</f>
        <v>0</v>
      </c>
      <c r="K218" s="258" t="s">
        <v>239</v>
      </c>
      <c r="L218" s="263"/>
      <c r="M218" s="264" t="s">
        <v>1</v>
      </c>
      <c r="N218" s="265" t="s">
        <v>44</v>
      </c>
      <c r="O218" s="92"/>
      <c r="P218" s="230">
        <f>O218*H218</f>
        <v>0</v>
      </c>
      <c r="Q218" s="230">
        <v>0.00020000000000000001</v>
      </c>
      <c r="R218" s="230">
        <f>Q218*H218</f>
        <v>0.0022050000000000004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279</v>
      </c>
      <c r="AT218" s="232" t="s">
        <v>284</v>
      </c>
      <c r="AU218" s="232" t="s">
        <v>89</v>
      </c>
      <c r="AY218" s="18" t="s">
        <v>233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87</v>
      </c>
      <c r="BK218" s="233">
        <f>ROUND(I218*H218,2)</f>
        <v>0</v>
      </c>
      <c r="BL218" s="18" t="s">
        <v>240</v>
      </c>
      <c r="BM218" s="232" t="s">
        <v>385</v>
      </c>
    </row>
    <row r="219" s="14" customFormat="1">
      <c r="A219" s="14"/>
      <c r="B219" s="245"/>
      <c r="C219" s="246"/>
      <c r="D219" s="236" t="s">
        <v>242</v>
      </c>
      <c r="E219" s="247" t="s">
        <v>1</v>
      </c>
      <c r="F219" s="248" t="s">
        <v>386</v>
      </c>
      <c r="G219" s="246"/>
      <c r="H219" s="249">
        <v>10.5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242</v>
      </c>
      <c r="AU219" s="255" t="s">
        <v>89</v>
      </c>
      <c r="AV219" s="14" t="s">
        <v>89</v>
      </c>
      <c r="AW219" s="14" t="s">
        <v>36</v>
      </c>
      <c r="AX219" s="14" t="s">
        <v>87</v>
      </c>
      <c r="AY219" s="255" t="s">
        <v>233</v>
      </c>
    </row>
    <row r="220" s="14" customFormat="1">
      <c r="A220" s="14"/>
      <c r="B220" s="245"/>
      <c r="C220" s="246"/>
      <c r="D220" s="236" t="s">
        <v>242</v>
      </c>
      <c r="E220" s="246"/>
      <c r="F220" s="248" t="s">
        <v>387</v>
      </c>
      <c r="G220" s="246"/>
      <c r="H220" s="249">
        <v>11.025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242</v>
      </c>
      <c r="AU220" s="255" t="s">
        <v>89</v>
      </c>
      <c r="AV220" s="14" t="s">
        <v>89</v>
      </c>
      <c r="AW220" s="14" t="s">
        <v>4</v>
      </c>
      <c r="AX220" s="14" t="s">
        <v>87</v>
      </c>
      <c r="AY220" s="255" t="s">
        <v>233</v>
      </c>
    </row>
    <row r="221" s="2" customFormat="1" ht="14.4" customHeight="1">
      <c r="A221" s="39"/>
      <c r="B221" s="40"/>
      <c r="C221" s="256" t="s">
        <v>388</v>
      </c>
      <c r="D221" s="256" t="s">
        <v>284</v>
      </c>
      <c r="E221" s="257" t="s">
        <v>389</v>
      </c>
      <c r="F221" s="258" t="s">
        <v>390</v>
      </c>
      <c r="G221" s="259" t="s">
        <v>332</v>
      </c>
      <c r="H221" s="260">
        <v>36.493000000000002</v>
      </c>
      <c r="I221" s="261"/>
      <c r="J221" s="262">
        <f>ROUND(I221*H221,2)</f>
        <v>0</v>
      </c>
      <c r="K221" s="258" t="s">
        <v>239</v>
      </c>
      <c r="L221" s="263"/>
      <c r="M221" s="264" t="s">
        <v>1</v>
      </c>
      <c r="N221" s="265" t="s">
        <v>44</v>
      </c>
      <c r="O221" s="92"/>
      <c r="P221" s="230">
        <f>O221*H221</f>
        <v>0</v>
      </c>
      <c r="Q221" s="230">
        <v>0.00010000000000000001</v>
      </c>
      <c r="R221" s="230">
        <f>Q221*H221</f>
        <v>0.0036493000000000003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279</v>
      </c>
      <c r="AT221" s="232" t="s">
        <v>284</v>
      </c>
      <c r="AU221" s="232" t="s">
        <v>89</v>
      </c>
      <c r="AY221" s="18" t="s">
        <v>233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87</v>
      </c>
      <c r="BK221" s="233">
        <f>ROUND(I221*H221,2)</f>
        <v>0</v>
      </c>
      <c r="BL221" s="18" t="s">
        <v>240</v>
      </c>
      <c r="BM221" s="232" t="s">
        <v>391</v>
      </c>
    </row>
    <row r="222" s="14" customFormat="1">
      <c r="A222" s="14"/>
      <c r="B222" s="245"/>
      <c r="C222" s="246"/>
      <c r="D222" s="236" t="s">
        <v>242</v>
      </c>
      <c r="E222" s="247" t="s">
        <v>1</v>
      </c>
      <c r="F222" s="248" t="s">
        <v>392</v>
      </c>
      <c r="G222" s="246"/>
      <c r="H222" s="249">
        <v>34.755000000000003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242</v>
      </c>
      <c r="AU222" s="255" t="s">
        <v>89</v>
      </c>
      <c r="AV222" s="14" t="s">
        <v>89</v>
      </c>
      <c r="AW222" s="14" t="s">
        <v>36</v>
      </c>
      <c r="AX222" s="14" t="s">
        <v>87</v>
      </c>
      <c r="AY222" s="255" t="s">
        <v>233</v>
      </c>
    </row>
    <row r="223" s="14" customFormat="1">
      <c r="A223" s="14"/>
      <c r="B223" s="245"/>
      <c r="C223" s="246"/>
      <c r="D223" s="236" t="s">
        <v>242</v>
      </c>
      <c r="E223" s="246"/>
      <c r="F223" s="248" t="s">
        <v>393</v>
      </c>
      <c r="G223" s="246"/>
      <c r="H223" s="249">
        <v>36.493000000000002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242</v>
      </c>
      <c r="AU223" s="255" t="s">
        <v>89</v>
      </c>
      <c r="AV223" s="14" t="s">
        <v>89</v>
      </c>
      <c r="AW223" s="14" t="s">
        <v>4</v>
      </c>
      <c r="AX223" s="14" t="s">
        <v>87</v>
      </c>
      <c r="AY223" s="255" t="s">
        <v>233</v>
      </c>
    </row>
    <row r="224" s="2" customFormat="1" ht="14.4" customHeight="1">
      <c r="A224" s="39"/>
      <c r="B224" s="40"/>
      <c r="C224" s="256" t="s">
        <v>394</v>
      </c>
      <c r="D224" s="256" t="s">
        <v>284</v>
      </c>
      <c r="E224" s="257" t="s">
        <v>395</v>
      </c>
      <c r="F224" s="258" t="s">
        <v>396</v>
      </c>
      <c r="G224" s="259" t="s">
        <v>332</v>
      </c>
      <c r="H224" s="260">
        <v>251.86699999999999</v>
      </c>
      <c r="I224" s="261"/>
      <c r="J224" s="262">
        <f>ROUND(I224*H224,2)</f>
        <v>0</v>
      </c>
      <c r="K224" s="258" t="s">
        <v>239</v>
      </c>
      <c r="L224" s="263"/>
      <c r="M224" s="264" t="s">
        <v>1</v>
      </c>
      <c r="N224" s="265" t="s">
        <v>44</v>
      </c>
      <c r="O224" s="92"/>
      <c r="P224" s="230">
        <f>O224*H224</f>
        <v>0</v>
      </c>
      <c r="Q224" s="230">
        <v>0.00050000000000000001</v>
      </c>
      <c r="R224" s="230">
        <f>Q224*H224</f>
        <v>0.1259335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279</v>
      </c>
      <c r="AT224" s="232" t="s">
        <v>284</v>
      </c>
      <c r="AU224" s="232" t="s">
        <v>89</v>
      </c>
      <c r="AY224" s="18" t="s">
        <v>233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87</v>
      </c>
      <c r="BK224" s="233">
        <f>ROUND(I224*H224,2)</f>
        <v>0</v>
      </c>
      <c r="BL224" s="18" t="s">
        <v>240</v>
      </c>
      <c r="BM224" s="232" t="s">
        <v>397</v>
      </c>
    </row>
    <row r="225" s="14" customFormat="1">
      <c r="A225" s="14"/>
      <c r="B225" s="245"/>
      <c r="C225" s="246"/>
      <c r="D225" s="236" t="s">
        <v>242</v>
      </c>
      <c r="E225" s="247" t="s">
        <v>1</v>
      </c>
      <c r="F225" s="248" t="s">
        <v>398</v>
      </c>
      <c r="G225" s="246"/>
      <c r="H225" s="249">
        <v>239.87299999999999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242</v>
      </c>
      <c r="AU225" s="255" t="s">
        <v>89</v>
      </c>
      <c r="AV225" s="14" t="s">
        <v>89</v>
      </c>
      <c r="AW225" s="14" t="s">
        <v>36</v>
      </c>
      <c r="AX225" s="14" t="s">
        <v>87</v>
      </c>
      <c r="AY225" s="255" t="s">
        <v>233</v>
      </c>
    </row>
    <row r="226" s="14" customFormat="1">
      <c r="A226" s="14"/>
      <c r="B226" s="245"/>
      <c r="C226" s="246"/>
      <c r="D226" s="236" t="s">
        <v>242</v>
      </c>
      <c r="E226" s="246"/>
      <c r="F226" s="248" t="s">
        <v>399</v>
      </c>
      <c r="G226" s="246"/>
      <c r="H226" s="249">
        <v>251.86699999999999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242</v>
      </c>
      <c r="AU226" s="255" t="s">
        <v>89</v>
      </c>
      <c r="AV226" s="14" t="s">
        <v>89</v>
      </c>
      <c r="AW226" s="14" t="s">
        <v>4</v>
      </c>
      <c r="AX226" s="14" t="s">
        <v>87</v>
      </c>
      <c r="AY226" s="255" t="s">
        <v>233</v>
      </c>
    </row>
    <row r="227" s="2" customFormat="1" ht="14.4" customHeight="1">
      <c r="A227" s="39"/>
      <c r="B227" s="40"/>
      <c r="C227" s="221" t="s">
        <v>400</v>
      </c>
      <c r="D227" s="221" t="s">
        <v>235</v>
      </c>
      <c r="E227" s="222" t="s">
        <v>401</v>
      </c>
      <c r="F227" s="223" t="s">
        <v>402</v>
      </c>
      <c r="G227" s="224" t="s">
        <v>238</v>
      </c>
      <c r="H227" s="225">
        <v>11.933</v>
      </c>
      <c r="I227" s="226"/>
      <c r="J227" s="227">
        <f>ROUND(I227*H227,2)</f>
        <v>0</v>
      </c>
      <c r="K227" s="223" t="s">
        <v>239</v>
      </c>
      <c r="L227" s="45"/>
      <c r="M227" s="228" t="s">
        <v>1</v>
      </c>
      <c r="N227" s="229" t="s">
        <v>44</v>
      </c>
      <c r="O227" s="92"/>
      <c r="P227" s="230">
        <f>O227*H227</f>
        <v>0</v>
      </c>
      <c r="Q227" s="230">
        <v>0.021000000000000001</v>
      </c>
      <c r="R227" s="230">
        <f>Q227*H227</f>
        <v>0.25059300000000001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240</v>
      </c>
      <c r="AT227" s="232" t="s">
        <v>235</v>
      </c>
      <c r="AU227" s="232" t="s">
        <v>89</v>
      </c>
      <c r="AY227" s="18" t="s">
        <v>233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87</v>
      </c>
      <c r="BK227" s="233">
        <f>ROUND(I227*H227,2)</f>
        <v>0</v>
      </c>
      <c r="BL227" s="18" t="s">
        <v>240</v>
      </c>
      <c r="BM227" s="232" t="s">
        <v>403</v>
      </c>
    </row>
    <row r="228" s="13" customFormat="1">
      <c r="A228" s="13"/>
      <c r="B228" s="234"/>
      <c r="C228" s="235"/>
      <c r="D228" s="236" t="s">
        <v>242</v>
      </c>
      <c r="E228" s="237" t="s">
        <v>1</v>
      </c>
      <c r="F228" s="238" t="s">
        <v>243</v>
      </c>
      <c r="G228" s="235"/>
      <c r="H228" s="237" t="s">
        <v>1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242</v>
      </c>
      <c r="AU228" s="244" t="s">
        <v>89</v>
      </c>
      <c r="AV228" s="13" t="s">
        <v>87</v>
      </c>
      <c r="AW228" s="13" t="s">
        <v>36</v>
      </c>
      <c r="AX228" s="13" t="s">
        <v>79</v>
      </c>
      <c r="AY228" s="244" t="s">
        <v>233</v>
      </c>
    </row>
    <row r="229" s="14" customFormat="1">
      <c r="A229" s="14"/>
      <c r="B229" s="245"/>
      <c r="C229" s="246"/>
      <c r="D229" s="236" t="s">
        <v>242</v>
      </c>
      <c r="E229" s="247" t="s">
        <v>1</v>
      </c>
      <c r="F229" s="248" t="s">
        <v>299</v>
      </c>
      <c r="G229" s="246"/>
      <c r="H229" s="249">
        <v>11.933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242</v>
      </c>
      <c r="AU229" s="255" t="s">
        <v>89</v>
      </c>
      <c r="AV229" s="14" t="s">
        <v>89</v>
      </c>
      <c r="AW229" s="14" t="s">
        <v>36</v>
      </c>
      <c r="AX229" s="14" t="s">
        <v>87</v>
      </c>
      <c r="AY229" s="255" t="s">
        <v>233</v>
      </c>
    </row>
    <row r="230" s="2" customFormat="1" ht="22.2" customHeight="1">
      <c r="A230" s="39"/>
      <c r="B230" s="40"/>
      <c r="C230" s="221" t="s">
        <v>404</v>
      </c>
      <c r="D230" s="221" t="s">
        <v>235</v>
      </c>
      <c r="E230" s="222" t="s">
        <v>405</v>
      </c>
      <c r="F230" s="223" t="s">
        <v>406</v>
      </c>
      <c r="G230" s="224" t="s">
        <v>238</v>
      </c>
      <c r="H230" s="225">
        <v>11.933</v>
      </c>
      <c r="I230" s="226"/>
      <c r="J230" s="227">
        <f>ROUND(I230*H230,2)</f>
        <v>0</v>
      </c>
      <c r="K230" s="223" t="s">
        <v>239</v>
      </c>
      <c r="L230" s="45"/>
      <c r="M230" s="228" t="s">
        <v>1</v>
      </c>
      <c r="N230" s="229" t="s">
        <v>44</v>
      </c>
      <c r="O230" s="92"/>
      <c r="P230" s="230">
        <f>O230*H230</f>
        <v>0</v>
      </c>
      <c r="Q230" s="230">
        <v>0.0070000000000000001</v>
      </c>
      <c r="R230" s="230">
        <f>Q230*H230</f>
        <v>0.083530999999999994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240</v>
      </c>
      <c r="AT230" s="232" t="s">
        <v>235</v>
      </c>
      <c r="AU230" s="232" t="s">
        <v>89</v>
      </c>
      <c r="AY230" s="18" t="s">
        <v>233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87</v>
      </c>
      <c r="BK230" s="233">
        <f>ROUND(I230*H230,2)</f>
        <v>0</v>
      </c>
      <c r="BL230" s="18" t="s">
        <v>240</v>
      </c>
      <c r="BM230" s="232" t="s">
        <v>407</v>
      </c>
    </row>
    <row r="231" s="2" customFormat="1" ht="22.2" customHeight="1">
      <c r="A231" s="39"/>
      <c r="B231" s="40"/>
      <c r="C231" s="221" t="s">
        <v>408</v>
      </c>
      <c r="D231" s="221" t="s">
        <v>235</v>
      </c>
      <c r="E231" s="222" t="s">
        <v>409</v>
      </c>
      <c r="F231" s="223" t="s">
        <v>410</v>
      </c>
      <c r="G231" s="224" t="s">
        <v>238</v>
      </c>
      <c r="H231" s="225">
        <v>121.53700000000001</v>
      </c>
      <c r="I231" s="226"/>
      <c r="J231" s="227">
        <f>ROUND(I231*H231,2)</f>
        <v>0</v>
      </c>
      <c r="K231" s="223" t="s">
        <v>239</v>
      </c>
      <c r="L231" s="45"/>
      <c r="M231" s="228" t="s">
        <v>1</v>
      </c>
      <c r="N231" s="229" t="s">
        <v>44</v>
      </c>
      <c r="O231" s="92"/>
      <c r="P231" s="230">
        <f>O231*H231</f>
        <v>0</v>
      </c>
      <c r="Q231" s="230">
        <v>0.01166</v>
      </c>
      <c r="R231" s="230">
        <f>Q231*H231</f>
        <v>1.4171214200000002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240</v>
      </c>
      <c r="AT231" s="232" t="s">
        <v>235</v>
      </c>
      <c r="AU231" s="232" t="s">
        <v>89</v>
      </c>
      <c r="AY231" s="18" t="s">
        <v>233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87</v>
      </c>
      <c r="BK231" s="233">
        <f>ROUND(I231*H231,2)</f>
        <v>0</v>
      </c>
      <c r="BL231" s="18" t="s">
        <v>240</v>
      </c>
      <c r="BM231" s="232" t="s">
        <v>411</v>
      </c>
    </row>
    <row r="232" s="14" customFormat="1">
      <c r="A232" s="14"/>
      <c r="B232" s="245"/>
      <c r="C232" s="246"/>
      <c r="D232" s="236" t="s">
        <v>242</v>
      </c>
      <c r="E232" s="247" t="s">
        <v>1</v>
      </c>
      <c r="F232" s="248" t="s">
        <v>412</v>
      </c>
      <c r="G232" s="246"/>
      <c r="H232" s="249">
        <v>44.795000000000002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242</v>
      </c>
      <c r="AU232" s="255" t="s">
        <v>89</v>
      </c>
      <c r="AV232" s="14" t="s">
        <v>89</v>
      </c>
      <c r="AW232" s="14" t="s">
        <v>36</v>
      </c>
      <c r="AX232" s="14" t="s">
        <v>79</v>
      </c>
      <c r="AY232" s="255" t="s">
        <v>233</v>
      </c>
    </row>
    <row r="233" s="14" customFormat="1">
      <c r="A233" s="14"/>
      <c r="B233" s="245"/>
      <c r="C233" s="246"/>
      <c r="D233" s="236" t="s">
        <v>242</v>
      </c>
      <c r="E233" s="247" t="s">
        <v>1</v>
      </c>
      <c r="F233" s="248" t="s">
        <v>413</v>
      </c>
      <c r="G233" s="246"/>
      <c r="H233" s="249">
        <v>76.742000000000004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242</v>
      </c>
      <c r="AU233" s="255" t="s">
        <v>89</v>
      </c>
      <c r="AV233" s="14" t="s">
        <v>89</v>
      </c>
      <c r="AW233" s="14" t="s">
        <v>36</v>
      </c>
      <c r="AX233" s="14" t="s">
        <v>79</v>
      </c>
      <c r="AY233" s="255" t="s">
        <v>233</v>
      </c>
    </row>
    <row r="234" s="15" customFormat="1">
      <c r="A234" s="15"/>
      <c r="B234" s="266"/>
      <c r="C234" s="267"/>
      <c r="D234" s="236" t="s">
        <v>242</v>
      </c>
      <c r="E234" s="268" t="s">
        <v>1</v>
      </c>
      <c r="F234" s="269" t="s">
        <v>307</v>
      </c>
      <c r="G234" s="267"/>
      <c r="H234" s="270">
        <v>121.53700000000001</v>
      </c>
      <c r="I234" s="271"/>
      <c r="J234" s="267"/>
      <c r="K234" s="267"/>
      <c r="L234" s="272"/>
      <c r="M234" s="273"/>
      <c r="N234" s="274"/>
      <c r="O234" s="274"/>
      <c r="P234" s="274"/>
      <c r="Q234" s="274"/>
      <c r="R234" s="274"/>
      <c r="S234" s="274"/>
      <c r="T234" s="27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6" t="s">
        <v>242</v>
      </c>
      <c r="AU234" s="276" t="s">
        <v>89</v>
      </c>
      <c r="AV234" s="15" t="s">
        <v>240</v>
      </c>
      <c r="AW234" s="15" t="s">
        <v>36</v>
      </c>
      <c r="AX234" s="15" t="s">
        <v>87</v>
      </c>
      <c r="AY234" s="276" t="s">
        <v>233</v>
      </c>
    </row>
    <row r="235" s="2" customFormat="1" ht="19.8" customHeight="1">
      <c r="A235" s="39"/>
      <c r="B235" s="40"/>
      <c r="C235" s="221" t="s">
        <v>414</v>
      </c>
      <c r="D235" s="221" t="s">
        <v>235</v>
      </c>
      <c r="E235" s="222" t="s">
        <v>415</v>
      </c>
      <c r="F235" s="223" t="s">
        <v>416</v>
      </c>
      <c r="G235" s="224" t="s">
        <v>238</v>
      </c>
      <c r="H235" s="225">
        <v>102.553</v>
      </c>
      <c r="I235" s="226"/>
      <c r="J235" s="227">
        <f>ROUND(I235*H235,2)</f>
        <v>0</v>
      </c>
      <c r="K235" s="223" t="s">
        <v>239</v>
      </c>
      <c r="L235" s="45"/>
      <c r="M235" s="228" t="s">
        <v>1</v>
      </c>
      <c r="N235" s="229" t="s">
        <v>44</v>
      </c>
      <c r="O235" s="92"/>
      <c r="P235" s="230">
        <f>O235*H235</f>
        <v>0</v>
      </c>
      <c r="Q235" s="230">
        <v>0.0028</v>
      </c>
      <c r="R235" s="230">
        <f>Q235*H235</f>
        <v>0.28714839999999997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240</v>
      </c>
      <c r="AT235" s="232" t="s">
        <v>235</v>
      </c>
      <c r="AU235" s="232" t="s">
        <v>89</v>
      </c>
      <c r="AY235" s="18" t="s">
        <v>233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87</v>
      </c>
      <c r="BK235" s="233">
        <f>ROUND(I235*H235,2)</f>
        <v>0</v>
      </c>
      <c r="BL235" s="18" t="s">
        <v>240</v>
      </c>
      <c r="BM235" s="232" t="s">
        <v>417</v>
      </c>
    </row>
    <row r="236" s="14" customFormat="1">
      <c r="A236" s="14"/>
      <c r="B236" s="245"/>
      <c r="C236" s="246"/>
      <c r="D236" s="236" t="s">
        <v>242</v>
      </c>
      <c r="E236" s="247" t="s">
        <v>1</v>
      </c>
      <c r="F236" s="248" t="s">
        <v>418</v>
      </c>
      <c r="G236" s="246"/>
      <c r="H236" s="249">
        <v>79.043999999999997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242</v>
      </c>
      <c r="AU236" s="255" t="s">
        <v>89</v>
      </c>
      <c r="AV236" s="14" t="s">
        <v>89</v>
      </c>
      <c r="AW236" s="14" t="s">
        <v>36</v>
      </c>
      <c r="AX236" s="14" t="s">
        <v>79</v>
      </c>
      <c r="AY236" s="255" t="s">
        <v>233</v>
      </c>
    </row>
    <row r="237" s="13" customFormat="1">
      <c r="A237" s="13"/>
      <c r="B237" s="234"/>
      <c r="C237" s="235"/>
      <c r="D237" s="236" t="s">
        <v>242</v>
      </c>
      <c r="E237" s="237" t="s">
        <v>1</v>
      </c>
      <c r="F237" s="238" t="s">
        <v>243</v>
      </c>
      <c r="G237" s="235"/>
      <c r="H237" s="237" t="s">
        <v>1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242</v>
      </c>
      <c r="AU237" s="244" t="s">
        <v>89</v>
      </c>
      <c r="AV237" s="13" t="s">
        <v>87</v>
      </c>
      <c r="AW237" s="13" t="s">
        <v>36</v>
      </c>
      <c r="AX237" s="13" t="s">
        <v>79</v>
      </c>
      <c r="AY237" s="244" t="s">
        <v>233</v>
      </c>
    </row>
    <row r="238" s="14" customFormat="1">
      <c r="A238" s="14"/>
      <c r="B238" s="245"/>
      <c r="C238" s="246"/>
      <c r="D238" s="236" t="s">
        <v>242</v>
      </c>
      <c r="E238" s="247" t="s">
        <v>1</v>
      </c>
      <c r="F238" s="248" t="s">
        <v>299</v>
      </c>
      <c r="G238" s="246"/>
      <c r="H238" s="249">
        <v>11.933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242</v>
      </c>
      <c r="AU238" s="255" t="s">
        <v>89</v>
      </c>
      <c r="AV238" s="14" t="s">
        <v>89</v>
      </c>
      <c r="AW238" s="14" t="s">
        <v>36</v>
      </c>
      <c r="AX238" s="14" t="s">
        <v>79</v>
      </c>
      <c r="AY238" s="255" t="s">
        <v>233</v>
      </c>
    </row>
    <row r="239" s="14" customFormat="1">
      <c r="A239" s="14"/>
      <c r="B239" s="245"/>
      <c r="C239" s="246"/>
      <c r="D239" s="236" t="s">
        <v>242</v>
      </c>
      <c r="E239" s="247" t="s">
        <v>1</v>
      </c>
      <c r="F239" s="248" t="s">
        <v>419</v>
      </c>
      <c r="G239" s="246"/>
      <c r="H239" s="249">
        <v>11.576000000000001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242</v>
      </c>
      <c r="AU239" s="255" t="s">
        <v>89</v>
      </c>
      <c r="AV239" s="14" t="s">
        <v>89</v>
      </c>
      <c r="AW239" s="14" t="s">
        <v>36</v>
      </c>
      <c r="AX239" s="14" t="s">
        <v>79</v>
      </c>
      <c r="AY239" s="255" t="s">
        <v>233</v>
      </c>
    </row>
    <row r="240" s="15" customFormat="1">
      <c r="A240" s="15"/>
      <c r="B240" s="266"/>
      <c r="C240" s="267"/>
      <c r="D240" s="236" t="s">
        <v>242</v>
      </c>
      <c r="E240" s="268" t="s">
        <v>1</v>
      </c>
      <c r="F240" s="269" t="s">
        <v>307</v>
      </c>
      <c r="G240" s="267"/>
      <c r="H240" s="270">
        <v>102.553</v>
      </c>
      <c r="I240" s="271"/>
      <c r="J240" s="267"/>
      <c r="K240" s="267"/>
      <c r="L240" s="272"/>
      <c r="M240" s="273"/>
      <c r="N240" s="274"/>
      <c r="O240" s="274"/>
      <c r="P240" s="274"/>
      <c r="Q240" s="274"/>
      <c r="R240" s="274"/>
      <c r="S240" s="274"/>
      <c r="T240" s="27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6" t="s">
        <v>242</v>
      </c>
      <c r="AU240" s="276" t="s">
        <v>89</v>
      </c>
      <c r="AV240" s="15" t="s">
        <v>240</v>
      </c>
      <c r="AW240" s="15" t="s">
        <v>36</v>
      </c>
      <c r="AX240" s="15" t="s">
        <v>87</v>
      </c>
      <c r="AY240" s="276" t="s">
        <v>233</v>
      </c>
    </row>
    <row r="241" s="2" customFormat="1" ht="14.4" customHeight="1">
      <c r="A241" s="39"/>
      <c r="B241" s="40"/>
      <c r="C241" s="221" t="s">
        <v>420</v>
      </c>
      <c r="D241" s="221" t="s">
        <v>235</v>
      </c>
      <c r="E241" s="222" t="s">
        <v>421</v>
      </c>
      <c r="F241" s="223" t="s">
        <v>422</v>
      </c>
      <c r="G241" s="224" t="s">
        <v>238</v>
      </c>
      <c r="H241" s="225">
        <v>2.9609999999999999</v>
      </c>
      <c r="I241" s="226"/>
      <c r="J241" s="227">
        <f>ROUND(I241*H241,2)</f>
        <v>0</v>
      </c>
      <c r="K241" s="223" t="s">
        <v>1</v>
      </c>
      <c r="L241" s="45"/>
      <c r="M241" s="228" t="s">
        <v>1</v>
      </c>
      <c r="N241" s="229" t="s">
        <v>44</v>
      </c>
      <c r="O241" s="92"/>
      <c r="P241" s="230">
        <f>O241*H241</f>
        <v>0</v>
      </c>
      <c r="Q241" s="230">
        <v>0.0044600000000000004</v>
      </c>
      <c r="R241" s="230">
        <f>Q241*H241</f>
        <v>0.01320606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240</v>
      </c>
      <c r="AT241" s="232" t="s">
        <v>235</v>
      </c>
      <c r="AU241" s="232" t="s">
        <v>89</v>
      </c>
      <c r="AY241" s="18" t="s">
        <v>233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87</v>
      </c>
      <c r="BK241" s="233">
        <f>ROUND(I241*H241,2)</f>
        <v>0</v>
      </c>
      <c r="BL241" s="18" t="s">
        <v>240</v>
      </c>
      <c r="BM241" s="232" t="s">
        <v>423</v>
      </c>
    </row>
    <row r="242" s="14" customFormat="1">
      <c r="A242" s="14"/>
      <c r="B242" s="245"/>
      <c r="C242" s="246"/>
      <c r="D242" s="236" t="s">
        <v>242</v>
      </c>
      <c r="E242" s="247" t="s">
        <v>1</v>
      </c>
      <c r="F242" s="248" t="s">
        <v>424</v>
      </c>
      <c r="G242" s="246"/>
      <c r="H242" s="249">
        <v>1.1339999999999999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242</v>
      </c>
      <c r="AU242" s="255" t="s">
        <v>89</v>
      </c>
      <c r="AV242" s="14" t="s">
        <v>89</v>
      </c>
      <c r="AW242" s="14" t="s">
        <v>36</v>
      </c>
      <c r="AX242" s="14" t="s">
        <v>79</v>
      </c>
      <c r="AY242" s="255" t="s">
        <v>233</v>
      </c>
    </row>
    <row r="243" s="14" customFormat="1">
      <c r="A243" s="14"/>
      <c r="B243" s="245"/>
      <c r="C243" s="246"/>
      <c r="D243" s="236" t="s">
        <v>242</v>
      </c>
      <c r="E243" s="247" t="s">
        <v>1</v>
      </c>
      <c r="F243" s="248" t="s">
        <v>425</v>
      </c>
      <c r="G243" s="246"/>
      <c r="H243" s="249">
        <v>1.827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242</v>
      </c>
      <c r="AU243" s="255" t="s">
        <v>89</v>
      </c>
      <c r="AV243" s="14" t="s">
        <v>89</v>
      </c>
      <c r="AW243" s="14" t="s">
        <v>36</v>
      </c>
      <c r="AX243" s="14" t="s">
        <v>79</v>
      </c>
      <c r="AY243" s="255" t="s">
        <v>233</v>
      </c>
    </row>
    <row r="244" s="15" customFormat="1">
      <c r="A244" s="15"/>
      <c r="B244" s="266"/>
      <c r="C244" s="267"/>
      <c r="D244" s="236" t="s">
        <v>242</v>
      </c>
      <c r="E244" s="268" t="s">
        <v>1</v>
      </c>
      <c r="F244" s="269" t="s">
        <v>307</v>
      </c>
      <c r="G244" s="267"/>
      <c r="H244" s="270">
        <v>2.9609999999999999</v>
      </c>
      <c r="I244" s="271"/>
      <c r="J244" s="267"/>
      <c r="K244" s="267"/>
      <c r="L244" s="272"/>
      <c r="M244" s="273"/>
      <c r="N244" s="274"/>
      <c r="O244" s="274"/>
      <c r="P244" s="274"/>
      <c r="Q244" s="274"/>
      <c r="R244" s="274"/>
      <c r="S244" s="274"/>
      <c r="T244" s="27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6" t="s">
        <v>242</v>
      </c>
      <c r="AU244" s="276" t="s">
        <v>89</v>
      </c>
      <c r="AV244" s="15" t="s">
        <v>240</v>
      </c>
      <c r="AW244" s="15" t="s">
        <v>36</v>
      </c>
      <c r="AX244" s="15" t="s">
        <v>87</v>
      </c>
      <c r="AY244" s="276" t="s">
        <v>233</v>
      </c>
    </row>
    <row r="245" s="2" customFormat="1" ht="22.2" customHeight="1">
      <c r="A245" s="39"/>
      <c r="B245" s="40"/>
      <c r="C245" s="221" t="s">
        <v>426</v>
      </c>
      <c r="D245" s="221" t="s">
        <v>235</v>
      </c>
      <c r="E245" s="222" t="s">
        <v>427</v>
      </c>
      <c r="F245" s="223" t="s">
        <v>428</v>
      </c>
      <c r="G245" s="224" t="s">
        <v>238</v>
      </c>
      <c r="H245" s="225">
        <v>7.4809999999999999</v>
      </c>
      <c r="I245" s="226"/>
      <c r="J245" s="227">
        <f>ROUND(I245*H245,2)</f>
        <v>0</v>
      </c>
      <c r="K245" s="223" t="s">
        <v>239</v>
      </c>
      <c r="L245" s="45"/>
      <c r="M245" s="228" t="s">
        <v>1</v>
      </c>
      <c r="N245" s="229" t="s">
        <v>44</v>
      </c>
      <c r="O245" s="92"/>
      <c r="P245" s="230">
        <f>O245*H245</f>
        <v>0</v>
      </c>
      <c r="Q245" s="230">
        <v>0.0044600000000000004</v>
      </c>
      <c r="R245" s="230">
        <f>Q245*H245</f>
        <v>0.033365260000000001</v>
      </c>
      <c r="S245" s="230">
        <v>0</v>
      </c>
      <c r="T245" s="23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240</v>
      </c>
      <c r="AT245" s="232" t="s">
        <v>235</v>
      </c>
      <c r="AU245" s="232" t="s">
        <v>89</v>
      </c>
      <c r="AY245" s="18" t="s">
        <v>233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87</v>
      </c>
      <c r="BK245" s="233">
        <f>ROUND(I245*H245,2)</f>
        <v>0</v>
      </c>
      <c r="BL245" s="18" t="s">
        <v>240</v>
      </c>
      <c r="BM245" s="232" t="s">
        <v>429</v>
      </c>
    </row>
    <row r="246" s="13" customFormat="1">
      <c r="A246" s="13"/>
      <c r="B246" s="234"/>
      <c r="C246" s="235"/>
      <c r="D246" s="236" t="s">
        <v>242</v>
      </c>
      <c r="E246" s="237" t="s">
        <v>1</v>
      </c>
      <c r="F246" s="238" t="s">
        <v>430</v>
      </c>
      <c r="G246" s="235"/>
      <c r="H246" s="237" t="s">
        <v>1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242</v>
      </c>
      <c r="AU246" s="244" t="s">
        <v>89</v>
      </c>
      <c r="AV246" s="13" t="s">
        <v>87</v>
      </c>
      <c r="AW246" s="13" t="s">
        <v>36</v>
      </c>
      <c r="AX246" s="13" t="s">
        <v>79</v>
      </c>
      <c r="AY246" s="244" t="s">
        <v>233</v>
      </c>
    </row>
    <row r="247" s="14" customFormat="1">
      <c r="A247" s="14"/>
      <c r="B247" s="245"/>
      <c r="C247" s="246"/>
      <c r="D247" s="236" t="s">
        <v>242</v>
      </c>
      <c r="E247" s="247" t="s">
        <v>1</v>
      </c>
      <c r="F247" s="248" t="s">
        <v>431</v>
      </c>
      <c r="G247" s="246"/>
      <c r="H247" s="249">
        <v>7.4809999999999999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242</v>
      </c>
      <c r="AU247" s="255" t="s">
        <v>89</v>
      </c>
      <c r="AV247" s="14" t="s">
        <v>89</v>
      </c>
      <c r="AW247" s="14" t="s">
        <v>36</v>
      </c>
      <c r="AX247" s="14" t="s">
        <v>87</v>
      </c>
      <c r="AY247" s="255" t="s">
        <v>233</v>
      </c>
    </row>
    <row r="248" s="2" customFormat="1" ht="14.4" customHeight="1">
      <c r="A248" s="39"/>
      <c r="B248" s="40"/>
      <c r="C248" s="221" t="s">
        <v>432</v>
      </c>
      <c r="D248" s="221" t="s">
        <v>235</v>
      </c>
      <c r="E248" s="222" t="s">
        <v>433</v>
      </c>
      <c r="F248" s="223" t="s">
        <v>434</v>
      </c>
      <c r="G248" s="224" t="s">
        <v>238</v>
      </c>
      <c r="H248" s="225">
        <v>2.9609999999999999</v>
      </c>
      <c r="I248" s="226"/>
      <c r="J248" s="227">
        <f>ROUND(I248*H248,2)</f>
        <v>0</v>
      </c>
      <c r="K248" s="223" t="s">
        <v>1</v>
      </c>
      <c r="L248" s="45"/>
      <c r="M248" s="228" t="s">
        <v>1</v>
      </c>
      <c r="N248" s="229" t="s">
        <v>44</v>
      </c>
      <c r="O248" s="92"/>
      <c r="P248" s="230">
        <f>O248*H248</f>
        <v>0</v>
      </c>
      <c r="Q248" s="230">
        <v>0.0044600000000000004</v>
      </c>
      <c r="R248" s="230">
        <f>Q248*H248</f>
        <v>0.01320606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240</v>
      </c>
      <c r="AT248" s="232" t="s">
        <v>235</v>
      </c>
      <c r="AU248" s="232" t="s">
        <v>89</v>
      </c>
      <c r="AY248" s="18" t="s">
        <v>233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87</v>
      </c>
      <c r="BK248" s="233">
        <f>ROUND(I248*H248,2)</f>
        <v>0</v>
      </c>
      <c r="BL248" s="18" t="s">
        <v>240</v>
      </c>
      <c r="BM248" s="232" t="s">
        <v>435</v>
      </c>
    </row>
    <row r="249" s="14" customFormat="1">
      <c r="A249" s="14"/>
      <c r="B249" s="245"/>
      <c r="C249" s="246"/>
      <c r="D249" s="236" t="s">
        <v>242</v>
      </c>
      <c r="E249" s="247" t="s">
        <v>1</v>
      </c>
      <c r="F249" s="248" t="s">
        <v>424</v>
      </c>
      <c r="G249" s="246"/>
      <c r="H249" s="249">
        <v>1.1339999999999999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242</v>
      </c>
      <c r="AU249" s="255" t="s">
        <v>89</v>
      </c>
      <c r="AV249" s="14" t="s">
        <v>89</v>
      </c>
      <c r="AW249" s="14" t="s">
        <v>36</v>
      </c>
      <c r="AX249" s="14" t="s">
        <v>79</v>
      </c>
      <c r="AY249" s="255" t="s">
        <v>233</v>
      </c>
    </row>
    <row r="250" s="14" customFormat="1">
      <c r="A250" s="14"/>
      <c r="B250" s="245"/>
      <c r="C250" s="246"/>
      <c r="D250" s="236" t="s">
        <v>242</v>
      </c>
      <c r="E250" s="247" t="s">
        <v>1</v>
      </c>
      <c r="F250" s="248" t="s">
        <v>425</v>
      </c>
      <c r="G250" s="246"/>
      <c r="H250" s="249">
        <v>1.827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242</v>
      </c>
      <c r="AU250" s="255" t="s">
        <v>89</v>
      </c>
      <c r="AV250" s="14" t="s">
        <v>89</v>
      </c>
      <c r="AW250" s="14" t="s">
        <v>36</v>
      </c>
      <c r="AX250" s="14" t="s">
        <v>79</v>
      </c>
      <c r="AY250" s="255" t="s">
        <v>233</v>
      </c>
    </row>
    <row r="251" s="15" customFormat="1">
      <c r="A251" s="15"/>
      <c r="B251" s="266"/>
      <c r="C251" s="267"/>
      <c r="D251" s="236" t="s">
        <v>242</v>
      </c>
      <c r="E251" s="268" t="s">
        <v>1</v>
      </c>
      <c r="F251" s="269" t="s">
        <v>307</v>
      </c>
      <c r="G251" s="267"/>
      <c r="H251" s="270">
        <v>2.9609999999999999</v>
      </c>
      <c r="I251" s="271"/>
      <c r="J251" s="267"/>
      <c r="K251" s="267"/>
      <c r="L251" s="272"/>
      <c r="M251" s="273"/>
      <c r="N251" s="274"/>
      <c r="O251" s="274"/>
      <c r="P251" s="274"/>
      <c r="Q251" s="274"/>
      <c r="R251" s="274"/>
      <c r="S251" s="274"/>
      <c r="T251" s="27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6" t="s">
        <v>242</v>
      </c>
      <c r="AU251" s="276" t="s">
        <v>89</v>
      </c>
      <c r="AV251" s="15" t="s">
        <v>240</v>
      </c>
      <c r="AW251" s="15" t="s">
        <v>36</v>
      </c>
      <c r="AX251" s="15" t="s">
        <v>87</v>
      </c>
      <c r="AY251" s="276" t="s">
        <v>233</v>
      </c>
    </row>
    <row r="252" s="2" customFormat="1" ht="14.4" customHeight="1">
      <c r="A252" s="39"/>
      <c r="B252" s="40"/>
      <c r="C252" s="221" t="s">
        <v>436</v>
      </c>
      <c r="D252" s="221" t="s">
        <v>235</v>
      </c>
      <c r="E252" s="222" t="s">
        <v>437</v>
      </c>
      <c r="F252" s="223" t="s">
        <v>438</v>
      </c>
      <c r="G252" s="224" t="s">
        <v>238</v>
      </c>
      <c r="H252" s="225">
        <v>1.827</v>
      </c>
      <c r="I252" s="226"/>
      <c r="J252" s="227">
        <f>ROUND(I252*H252,2)</f>
        <v>0</v>
      </c>
      <c r="K252" s="223" t="s">
        <v>1</v>
      </c>
      <c r="L252" s="45"/>
      <c r="M252" s="228" t="s">
        <v>1</v>
      </c>
      <c r="N252" s="229" t="s">
        <v>44</v>
      </c>
      <c r="O252" s="92"/>
      <c r="P252" s="230">
        <f>O252*H252</f>
        <v>0</v>
      </c>
      <c r="Q252" s="230">
        <v>0.0044600000000000004</v>
      </c>
      <c r="R252" s="230">
        <f>Q252*H252</f>
        <v>0.00814842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240</v>
      </c>
      <c r="AT252" s="232" t="s">
        <v>235</v>
      </c>
      <c r="AU252" s="232" t="s">
        <v>89</v>
      </c>
      <c r="AY252" s="18" t="s">
        <v>233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87</v>
      </c>
      <c r="BK252" s="233">
        <f>ROUND(I252*H252,2)</f>
        <v>0</v>
      </c>
      <c r="BL252" s="18" t="s">
        <v>240</v>
      </c>
      <c r="BM252" s="232" t="s">
        <v>439</v>
      </c>
    </row>
    <row r="253" s="14" customFormat="1">
      <c r="A253" s="14"/>
      <c r="B253" s="245"/>
      <c r="C253" s="246"/>
      <c r="D253" s="236" t="s">
        <v>242</v>
      </c>
      <c r="E253" s="247" t="s">
        <v>1</v>
      </c>
      <c r="F253" s="248" t="s">
        <v>425</v>
      </c>
      <c r="G253" s="246"/>
      <c r="H253" s="249">
        <v>1.827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242</v>
      </c>
      <c r="AU253" s="255" t="s">
        <v>89</v>
      </c>
      <c r="AV253" s="14" t="s">
        <v>89</v>
      </c>
      <c r="AW253" s="14" t="s">
        <v>36</v>
      </c>
      <c r="AX253" s="14" t="s">
        <v>87</v>
      </c>
      <c r="AY253" s="255" t="s">
        <v>233</v>
      </c>
    </row>
    <row r="254" s="2" customFormat="1" ht="14.4" customHeight="1">
      <c r="A254" s="39"/>
      <c r="B254" s="40"/>
      <c r="C254" s="221" t="s">
        <v>440</v>
      </c>
      <c r="D254" s="221" t="s">
        <v>235</v>
      </c>
      <c r="E254" s="222" t="s">
        <v>441</v>
      </c>
      <c r="F254" s="223" t="s">
        <v>442</v>
      </c>
      <c r="G254" s="224" t="s">
        <v>238</v>
      </c>
      <c r="H254" s="225">
        <v>110</v>
      </c>
      <c r="I254" s="226"/>
      <c r="J254" s="227">
        <f>ROUND(I254*H254,2)</f>
        <v>0</v>
      </c>
      <c r="K254" s="223" t="s">
        <v>1</v>
      </c>
      <c r="L254" s="45"/>
      <c r="M254" s="228" t="s">
        <v>1</v>
      </c>
      <c r="N254" s="229" t="s">
        <v>44</v>
      </c>
      <c r="O254" s="92"/>
      <c r="P254" s="230">
        <f>O254*H254</f>
        <v>0</v>
      </c>
      <c r="Q254" s="230">
        <v>2.0000000000000002E-05</v>
      </c>
      <c r="R254" s="230">
        <f>Q254*H254</f>
        <v>0.0022000000000000001</v>
      </c>
      <c r="S254" s="230">
        <v>6.0000000000000002E-05</v>
      </c>
      <c r="T254" s="231">
        <f>S254*H254</f>
        <v>0.0066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240</v>
      </c>
      <c r="AT254" s="232" t="s">
        <v>235</v>
      </c>
      <c r="AU254" s="232" t="s">
        <v>89</v>
      </c>
      <c r="AY254" s="18" t="s">
        <v>233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87</v>
      </c>
      <c r="BK254" s="233">
        <f>ROUND(I254*H254,2)</f>
        <v>0</v>
      </c>
      <c r="BL254" s="18" t="s">
        <v>240</v>
      </c>
      <c r="BM254" s="232" t="s">
        <v>443</v>
      </c>
    </row>
    <row r="255" s="14" customFormat="1">
      <c r="A255" s="14"/>
      <c r="B255" s="245"/>
      <c r="C255" s="246"/>
      <c r="D255" s="236" t="s">
        <v>242</v>
      </c>
      <c r="E255" s="247" t="s">
        <v>1</v>
      </c>
      <c r="F255" s="248" t="s">
        <v>444</v>
      </c>
      <c r="G255" s="246"/>
      <c r="H255" s="249">
        <v>110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242</v>
      </c>
      <c r="AU255" s="255" t="s">
        <v>89</v>
      </c>
      <c r="AV255" s="14" t="s">
        <v>89</v>
      </c>
      <c r="AW255" s="14" t="s">
        <v>36</v>
      </c>
      <c r="AX255" s="14" t="s">
        <v>87</v>
      </c>
      <c r="AY255" s="255" t="s">
        <v>233</v>
      </c>
    </row>
    <row r="256" s="2" customFormat="1" ht="22.2" customHeight="1">
      <c r="A256" s="39"/>
      <c r="B256" s="40"/>
      <c r="C256" s="221" t="s">
        <v>445</v>
      </c>
      <c r="D256" s="221" t="s">
        <v>235</v>
      </c>
      <c r="E256" s="222" t="s">
        <v>446</v>
      </c>
      <c r="F256" s="223" t="s">
        <v>447</v>
      </c>
      <c r="G256" s="224" t="s">
        <v>238</v>
      </c>
      <c r="H256" s="225">
        <v>22.471</v>
      </c>
      <c r="I256" s="226"/>
      <c r="J256" s="227">
        <f>ROUND(I256*H256,2)</f>
        <v>0</v>
      </c>
      <c r="K256" s="223" t="s">
        <v>239</v>
      </c>
      <c r="L256" s="45"/>
      <c r="M256" s="228" t="s">
        <v>1</v>
      </c>
      <c r="N256" s="229" t="s">
        <v>44</v>
      </c>
      <c r="O256" s="92"/>
      <c r="P256" s="230">
        <f>O256*H256</f>
        <v>0</v>
      </c>
      <c r="Q256" s="230">
        <v>2.0000000000000002E-05</v>
      </c>
      <c r="R256" s="230">
        <f>Q256*H256</f>
        <v>0.00044942000000000002</v>
      </c>
      <c r="S256" s="230">
        <v>1.0000000000000001E-05</v>
      </c>
      <c r="T256" s="231">
        <f>S256*H256</f>
        <v>0.00022471000000000001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240</v>
      </c>
      <c r="AT256" s="232" t="s">
        <v>235</v>
      </c>
      <c r="AU256" s="232" t="s">
        <v>89</v>
      </c>
      <c r="AY256" s="18" t="s">
        <v>233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87</v>
      </c>
      <c r="BK256" s="233">
        <f>ROUND(I256*H256,2)</f>
        <v>0</v>
      </c>
      <c r="BL256" s="18" t="s">
        <v>240</v>
      </c>
      <c r="BM256" s="232" t="s">
        <v>448</v>
      </c>
    </row>
    <row r="257" s="13" customFormat="1">
      <c r="A257" s="13"/>
      <c r="B257" s="234"/>
      <c r="C257" s="235"/>
      <c r="D257" s="236" t="s">
        <v>242</v>
      </c>
      <c r="E257" s="237" t="s">
        <v>1</v>
      </c>
      <c r="F257" s="238" t="s">
        <v>449</v>
      </c>
      <c r="G257" s="235"/>
      <c r="H257" s="237" t="s">
        <v>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242</v>
      </c>
      <c r="AU257" s="244" t="s">
        <v>89</v>
      </c>
      <c r="AV257" s="13" t="s">
        <v>87</v>
      </c>
      <c r="AW257" s="13" t="s">
        <v>36</v>
      </c>
      <c r="AX257" s="13" t="s">
        <v>79</v>
      </c>
      <c r="AY257" s="244" t="s">
        <v>233</v>
      </c>
    </row>
    <row r="258" s="14" customFormat="1">
      <c r="A258" s="14"/>
      <c r="B258" s="245"/>
      <c r="C258" s="246"/>
      <c r="D258" s="236" t="s">
        <v>242</v>
      </c>
      <c r="E258" s="247" t="s">
        <v>1</v>
      </c>
      <c r="F258" s="248" t="s">
        <v>450</v>
      </c>
      <c r="G258" s="246"/>
      <c r="H258" s="249">
        <v>1.008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242</v>
      </c>
      <c r="AU258" s="255" t="s">
        <v>89</v>
      </c>
      <c r="AV258" s="14" t="s">
        <v>89</v>
      </c>
      <c r="AW258" s="14" t="s">
        <v>36</v>
      </c>
      <c r="AX258" s="14" t="s">
        <v>79</v>
      </c>
      <c r="AY258" s="255" t="s">
        <v>233</v>
      </c>
    </row>
    <row r="259" s="14" customFormat="1">
      <c r="A259" s="14"/>
      <c r="B259" s="245"/>
      <c r="C259" s="246"/>
      <c r="D259" s="236" t="s">
        <v>242</v>
      </c>
      <c r="E259" s="247" t="s">
        <v>1</v>
      </c>
      <c r="F259" s="248" t="s">
        <v>451</v>
      </c>
      <c r="G259" s="246"/>
      <c r="H259" s="249">
        <v>17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242</v>
      </c>
      <c r="AU259" s="255" t="s">
        <v>89</v>
      </c>
      <c r="AV259" s="14" t="s">
        <v>89</v>
      </c>
      <c r="AW259" s="14" t="s">
        <v>36</v>
      </c>
      <c r="AX259" s="14" t="s">
        <v>79</v>
      </c>
      <c r="AY259" s="255" t="s">
        <v>233</v>
      </c>
    </row>
    <row r="260" s="14" customFormat="1">
      <c r="A260" s="14"/>
      <c r="B260" s="245"/>
      <c r="C260" s="246"/>
      <c r="D260" s="236" t="s">
        <v>242</v>
      </c>
      <c r="E260" s="247" t="s">
        <v>1</v>
      </c>
      <c r="F260" s="248" t="s">
        <v>452</v>
      </c>
      <c r="G260" s="246"/>
      <c r="H260" s="249">
        <v>4.4630000000000001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242</v>
      </c>
      <c r="AU260" s="255" t="s">
        <v>89</v>
      </c>
      <c r="AV260" s="14" t="s">
        <v>89</v>
      </c>
      <c r="AW260" s="14" t="s">
        <v>36</v>
      </c>
      <c r="AX260" s="14" t="s">
        <v>79</v>
      </c>
      <c r="AY260" s="255" t="s">
        <v>233</v>
      </c>
    </row>
    <row r="261" s="15" customFormat="1">
      <c r="A261" s="15"/>
      <c r="B261" s="266"/>
      <c r="C261" s="267"/>
      <c r="D261" s="236" t="s">
        <v>242</v>
      </c>
      <c r="E261" s="268" t="s">
        <v>1</v>
      </c>
      <c r="F261" s="269" t="s">
        <v>307</v>
      </c>
      <c r="G261" s="267"/>
      <c r="H261" s="270">
        <v>22.471</v>
      </c>
      <c r="I261" s="271"/>
      <c r="J261" s="267"/>
      <c r="K261" s="267"/>
      <c r="L261" s="272"/>
      <c r="M261" s="273"/>
      <c r="N261" s="274"/>
      <c r="O261" s="274"/>
      <c r="P261" s="274"/>
      <c r="Q261" s="274"/>
      <c r="R261" s="274"/>
      <c r="S261" s="274"/>
      <c r="T261" s="27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6" t="s">
        <v>242</v>
      </c>
      <c r="AU261" s="276" t="s">
        <v>89</v>
      </c>
      <c r="AV261" s="15" t="s">
        <v>240</v>
      </c>
      <c r="AW261" s="15" t="s">
        <v>36</v>
      </c>
      <c r="AX261" s="15" t="s">
        <v>87</v>
      </c>
      <c r="AY261" s="276" t="s">
        <v>233</v>
      </c>
    </row>
    <row r="262" s="2" customFormat="1" ht="14.4" customHeight="1">
      <c r="A262" s="39"/>
      <c r="B262" s="40"/>
      <c r="C262" s="221" t="s">
        <v>453</v>
      </c>
      <c r="D262" s="221" t="s">
        <v>235</v>
      </c>
      <c r="E262" s="222" t="s">
        <v>454</v>
      </c>
      <c r="F262" s="223" t="s">
        <v>455</v>
      </c>
      <c r="G262" s="224" t="s">
        <v>238</v>
      </c>
      <c r="H262" s="225">
        <v>121.53700000000001</v>
      </c>
      <c r="I262" s="226"/>
      <c r="J262" s="227">
        <f>ROUND(I262*H262,2)</f>
        <v>0</v>
      </c>
      <c r="K262" s="223" t="s">
        <v>239</v>
      </c>
      <c r="L262" s="45"/>
      <c r="M262" s="228" t="s">
        <v>1</v>
      </c>
      <c r="N262" s="229" t="s">
        <v>44</v>
      </c>
      <c r="O262" s="92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240</v>
      </c>
      <c r="AT262" s="232" t="s">
        <v>235</v>
      </c>
      <c r="AU262" s="232" t="s">
        <v>89</v>
      </c>
      <c r="AY262" s="18" t="s">
        <v>233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87</v>
      </c>
      <c r="BK262" s="233">
        <f>ROUND(I262*H262,2)</f>
        <v>0</v>
      </c>
      <c r="BL262" s="18" t="s">
        <v>240</v>
      </c>
      <c r="BM262" s="232" t="s">
        <v>456</v>
      </c>
    </row>
    <row r="263" s="14" customFormat="1">
      <c r="A263" s="14"/>
      <c r="B263" s="245"/>
      <c r="C263" s="246"/>
      <c r="D263" s="236" t="s">
        <v>242</v>
      </c>
      <c r="E263" s="247" t="s">
        <v>1</v>
      </c>
      <c r="F263" s="248" t="s">
        <v>412</v>
      </c>
      <c r="G263" s="246"/>
      <c r="H263" s="249">
        <v>44.795000000000002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242</v>
      </c>
      <c r="AU263" s="255" t="s">
        <v>89</v>
      </c>
      <c r="AV263" s="14" t="s">
        <v>89</v>
      </c>
      <c r="AW263" s="14" t="s">
        <v>36</v>
      </c>
      <c r="AX263" s="14" t="s">
        <v>79</v>
      </c>
      <c r="AY263" s="255" t="s">
        <v>233</v>
      </c>
    </row>
    <row r="264" s="14" customFormat="1">
      <c r="A264" s="14"/>
      <c r="B264" s="245"/>
      <c r="C264" s="246"/>
      <c r="D264" s="236" t="s">
        <v>242</v>
      </c>
      <c r="E264" s="247" t="s">
        <v>1</v>
      </c>
      <c r="F264" s="248" t="s">
        <v>413</v>
      </c>
      <c r="G264" s="246"/>
      <c r="H264" s="249">
        <v>76.742000000000004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242</v>
      </c>
      <c r="AU264" s="255" t="s">
        <v>89</v>
      </c>
      <c r="AV264" s="14" t="s">
        <v>89</v>
      </c>
      <c r="AW264" s="14" t="s">
        <v>36</v>
      </c>
      <c r="AX264" s="14" t="s">
        <v>79</v>
      </c>
      <c r="AY264" s="255" t="s">
        <v>233</v>
      </c>
    </row>
    <row r="265" s="15" customFormat="1">
      <c r="A265" s="15"/>
      <c r="B265" s="266"/>
      <c r="C265" s="267"/>
      <c r="D265" s="236" t="s">
        <v>242</v>
      </c>
      <c r="E265" s="268" t="s">
        <v>1</v>
      </c>
      <c r="F265" s="269" t="s">
        <v>307</v>
      </c>
      <c r="G265" s="267"/>
      <c r="H265" s="270">
        <v>121.53700000000001</v>
      </c>
      <c r="I265" s="271"/>
      <c r="J265" s="267"/>
      <c r="K265" s="267"/>
      <c r="L265" s="272"/>
      <c r="M265" s="273"/>
      <c r="N265" s="274"/>
      <c r="O265" s="274"/>
      <c r="P265" s="274"/>
      <c r="Q265" s="274"/>
      <c r="R265" s="274"/>
      <c r="S265" s="274"/>
      <c r="T265" s="27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6" t="s">
        <v>242</v>
      </c>
      <c r="AU265" s="276" t="s">
        <v>89</v>
      </c>
      <c r="AV265" s="15" t="s">
        <v>240</v>
      </c>
      <c r="AW265" s="15" t="s">
        <v>36</v>
      </c>
      <c r="AX265" s="15" t="s">
        <v>87</v>
      </c>
      <c r="AY265" s="276" t="s">
        <v>233</v>
      </c>
    </row>
    <row r="266" s="2" customFormat="1" ht="22.2" customHeight="1">
      <c r="A266" s="39"/>
      <c r="B266" s="40"/>
      <c r="C266" s="221" t="s">
        <v>457</v>
      </c>
      <c r="D266" s="221" t="s">
        <v>235</v>
      </c>
      <c r="E266" s="222" t="s">
        <v>458</v>
      </c>
      <c r="F266" s="223" t="s">
        <v>459</v>
      </c>
      <c r="G266" s="224" t="s">
        <v>238</v>
      </c>
      <c r="H266" s="225">
        <v>3.2999999999999998</v>
      </c>
      <c r="I266" s="226"/>
      <c r="J266" s="227">
        <f>ROUND(I266*H266,2)</f>
        <v>0</v>
      </c>
      <c r="K266" s="223" t="s">
        <v>239</v>
      </c>
      <c r="L266" s="45"/>
      <c r="M266" s="228" t="s">
        <v>1</v>
      </c>
      <c r="N266" s="229" t="s">
        <v>44</v>
      </c>
      <c r="O266" s="92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240</v>
      </c>
      <c r="AT266" s="232" t="s">
        <v>235</v>
      </c>
      <c r="AU266" s="232" t="s">
        <v>89</v>
      </c>
      <c r="AY266" s="18" t="s">
        <v>233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87</v>
      </c>
      <c r="BK266" s="233">
        <f>ROUND(I266*H266,2)</f>
        <v>0</v>
      </c>
      <c r="BL266" s="18" t="s">
        <v>240</v>
      </c>
      <c r="BM266" s="232" t="s">
        <v>460</v>
      </c>
    </row>
    <row r="267" s="14" customFormat="1">
      <c r="A267" s="14"/>
      <c r="B267" s="245"/>
      <c r="C267" s="246"/>
      <c r="D267" s="236" t="s">
        <v>242</v>
      </c>
      <c r="E267" s="247" t="s">
        <v>1</v>
      </c>
      <c r="F267" s="248" t="s">
        <v>461</v>
      </c>
      <c r="G267" s="246"/>
      <c r="H267" s="249">
        <v>3.2999999999999998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242</v>
      </c>
      <c r="AU267" s="255" t="s">
        <v>89</v>
      </c>
      <c r="AV267" s="14" t="s">
        <v>89</v>
      </c>
      <c r="AW267" s="14" t="s">
        <v>36</v>
      </c>
      <c r="AX267" s="14" t="s">
        <v>87</v>
      </c>
      <c r="AY267" s="255" t="s">
        <v>233</v>
      </c>
    </row>
    <row r="268" s="2" customFormat="1" ht="19.8" customHeight="1">
      <c r="A268" s="39"/>
      <c r="B268" s="40"/>
      <c r="C268" s="221" t="s">
        <v>462</v>
      </c>
      <c r="D268" s="221" t="s">
        <v>235</v>
      </c>
      <c r="E268" s="222" t="s">
        <v>463</v>
      </c>
      <c r="F268" s="223" t="s">
        <v>464</v>
      </c>
      <c r="G268" s="224" t="s">
        <v>238</v>
      </c>
      <c r="H268" s="225">
        <v>39.341000000000001</v>
      </c>
      <c r="I268" s="226"/>
      <c r="J268" s="227">
        <f>ROUND(I268*H268,2)</f>
        <v>0</v>
      </c>
      <c r="K268" s="223" t="s">
        <v>239</v>
      </c>
      <c r="L268" s="45"/>
      <c r="M268" s="228" t="s">
        <v>1</v>
      </c>
      <c r="N268" s="229" t="s">
        <v>44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240</v>
      </c>
      <c r="AT268" s="232" t="s">
        <v>235</v>
      </c>
      <c r="AU268" s="232" t="s">
        <v>89</v>
      </c>
      <c r="AY268" s="18" t="s">
        <v>233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87</v>
      </c>
      <c r="BK268" s="233">
        <f>ROUND(I268*H268,2)</f>
        <v>0</v>
      </c>
      <c r="BL268" s="18" t="s">
        <v>240</v>
      </c>
      <c r="BM268" s="232" t="s">
        <v>465</v>
      </c>
    </row>
    <row r="269" s="14" customFormat="1">
      <c r="A269" s="14"/>
      <c r="B269" s="245"/>
      <c r="C269" s="246"/>
      <c r="D269" s="236" t="s">
        <v>242</v>
      </c>
      <c r="E269" s="247" t="s">
        <v>1</v>
      </c>
      <c r="F269" s="248" t="s">
        <v>466</v>
      </c>
      <c r="G269" s="246"/>
      <c r="H269" s="249">
        <v>11.300000000000001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242</v>
      </c>
      <c r="AU269" s="255" t="s">
        <v>89</v>
      </c>
      <c r="AV269" s="14" t="s">
        <v>89</v>
      </c>
      <c r="AW269" s="14" t="s">
        <v>36</v>
      </c>
      <c r="AX269" s="14" t="s">
        <v>79</v>
      </c>
      <c r="AY269" s="255" t="s">
        <v>233</v>
      </c>
    </row>
    <row r="270" s="14" customFormat="1">
      <c r="A270" s="14"/>
      <c r="B270" s="245"/>
      <c r="C270" s="246"/>
      <c r="D270" s="236" t="s">
        <v>242</v>
      </c>
      <c r="E270" s="247" t="s">
        <v>1</v>
      </c>
      <c r="F270" s="248" t="s">
        <v>467</v>
      </c>
      <c r="G270" s="246"/>
      <c r="H270" s="249">
        <v>16.478000000000002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242</v>
      </c>
      <c r="AU270" s="255" t="s">
        <v>89</v>
      </c>
      <c r="AV270" s="14" t="s">
        <v>89</v>
      </c>
      <c r="AW270" s="14" t="s">
        <v>36</v>
      </c>
      <c r="AX270" s="14" t="s">
        <v>79</v>
      </c>
      <c r="AY270" s="255" t="s">
        <v>233</v>
      </c>
    </row>
    <row r="271" s="14" customFormat="1">
      <c r="A271" s="14"/>
      <c r="B271" s="245"/>
      <c r="C271" s="246"/>
      <c r="D271" s="236" t="s">
        <v>242</v>
      </c>
      <c r="E271" s="247" t="s">
        <v>1</v>
      </c>
      <c r="F271" s="248" t="s">
        <v>468</v>
      </c>
      <c r="G271" s="246"/>
      <c r="H271" s="249">
        <v>5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242</v>
      </c>
      <c r="AU271" s="255" t="s">
        <v>89</v>
      </c>
      <c r="AV271" s="14" t="s">
        <v>89</v>
      </c>
      <c r="AW271" s="14" t="s">
        <v>36</v>
      </c>
      <c r="AX271" s="14" t="s">
        <v>79</v>
      </c>
      <c r="AY271" s="255" t="s">
        <v>233</v>
      </c>
    </row>
    <row r="272" s="14" customFormat="1">
      <c r="A272" s="14"/>
      <c r="B272" s="245"/>
      <c r="C272" s="246"/>
      <c r="D272" s="236" t="s">
        <v>242</v>
      </c>
      <c r="E272" s="247" t="s">
        <v>1</v>
      </c>
      <c r="F272" s="248" t="s">
        <v>469</v>
      </c>
      <c r="G272" s="246"/>
      <c r="H272" s="249">
        <v>6.5629999999999997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242</v>
      </c>
      <c r="AU272" s="255" t="s">
        <v>89</v>
      </c>
      <c r="AV272" s="14" t="s">
        <v>89</v>
      </c>
      <c r="AW272" s="14" t="s">
        <v>36</v>
      </c>
      <c r="AX272" s="14" t="s">
        <v>79</v>
      </c>
      <c r="AY272" s="255" t="s">
        <v>233</v>
      </c>
    </row>
    <row r="273" s="15" customFormat="1">
      <c r="A273" s="15"/>
      <c r="B273" s="266"/>
      <c r="C273" s="267"/>
      <c r="D273" s="236" t="s">
        <v>242</v>
      </c>
      <c r="E273" s="268" t="s">
        <v>1</v>
      </c>
      <c r="F273" s="269" t="s">
        <v>307</v>
      </c>
      <c r="G273" s="267"/>
      <c r="H273" s="270">
        <v>39.341000000000001</v>
      </c>
      <c r="I273" s="271"/>
      <c r="J273" s="267"/>
      <c r="K273" s="267"/>
      <c r="L273" s="272"/>
      <c r="M273" s="273"/>
      <c r="N273" s="274"/>
      <c r="O273" s="274"/>
      <c r="P273" s="274"/>
      <c r="Q273" s="274"/>
      <c r="R273" s="274"/>
      <c r="S273" s="274"/>
      <c r="T273" s="27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6" t="s">
        <v>242</v>
      </c>
      <c r="AU273" s="276" t="s">
        <v>89</v>
      </c>
      <c r="AV273" s="15" t="s">
        <v>240</v>
      </c>
      <c r="AW273" s="15" t="s">
        <v>36</v>
      </c>
      <c r="AX273" s="15" t="s">
        <v>87</v>
      </c>
      <c r="AY273" s="276" t="s">
        <v>233</v>
      </c>
    </row>
    <row r="274" s="2" customFormat="1" ht="14.4" customHeight="1">
      <c r="A274" s="39"/>
      <c r="B274" s="40"/>
      <c r="C274" s="221" t="s">
        <v>470</v>
      </c>
      <c r="D274" s="221" t="s">
        <v>235</v>
      </c>
      <c r="E274" s="222" t="s">
        <v>471</v>
      </c>
      <c r="F274" s="223" t="s">
        <v>472</v>
      </c>
      <c r="G274" s="224" t="s">
        <v>238</v>
      </c>
      <c r="H274" s="225">
        <v>58.649999999999999</v>
      </c>
      <c r="I274" s="226"/>
      <c r="J274" s="227">
        <f>ROUND(I274*H274,2)</f>
        <v>0</v>
      </c>
      <c r="K274" s="223" t="s">
        <v>239</v>
      </c>
      <c r="L274" s="45"/>
      <c r="M274" s="228" t="s">
        <v>1</v>
      </c>
      <c r="N274" s="229" t="s">
        <v>44</v>
      </c>
      <c r="O274" s="92"/>
      <c r="P274" s="230">
        <f>O274*H274</f>
        <v>0</v>
      </c>
      <c r="Q274" s="230">
        <v>0.020400000000000001</v>
      </c>
      <c r="R274" s="230">
        <f>Q274*H274</f>
        <v>1.1964600000000001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240</v>
      </c>
      <c r="AT274" s="232" t="s">
        <v>235</v>
      </c>
      <c r="AU274" s="232" t="s">
        <v>89</v>
      </c>
      <c r="AY274" s="18" t="s">
        <v>233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87</v>
      </c>
      <c r="BK274" s="233">
        <f>ROUND(I274*H274,2)</f>
        <v>0</v>
      </c>
      <c r="BL274" s="18" t="s">
        <v>240</v>
      </c>
      <c r="BM274" s="232" t="s">
        <v>473</v>
      </c>
    </row>
    <row r="275" s="14" customFormat="1">
      <c r="A275" s="14"/>
      <c r="B275" s="245"/>
      <c r="C275" s="246"/>
      <c r="D275" s="236" t="s">
        <v>242</v>
      </c>
      <c r="E275" s="247" t="s">
        <v>1</v>
      </c>
      <c r="F275" s="248" t="s">
        <v>474</v>
      </c>
      <c r="G275" s="246"/>
      <c r="H275" s="249">
        <v>58.649999999999999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242</v>
      </c>
      <c r="AU275" s="255" t="s">
        <v>89</v>
      </c>
      <c r="AV275" s="14" t="s">
        <v>89</v>
      </c>
      <c r="AW275" s="14" t="s">
        <v>36</v>
      </c>
      <c r="AX275" s="14" t="s">
        <v>87</v>
      </c>
      <c r="AY275" s="255" t="s">
        <v>233</v>
      </c>
    </row>
    <row r="276" s="12" customFormat="1" ht="22.8" customHeight="1">
      <c r="A276" s="12"/>
      <c r="B276" s="205"/>
      <c r="C276" s="206"/>
      <c r="D276" s="207" t="s">
        <v>78</v>
      </c>
      <c r="E276" s="219" t="s">
        <v>283</v>
      </c>
      <c r="F276" s="219" t="s">
        <v>475</v>
      </c>
      <c r="G276" s="206"/>
      <c r="H276" s="206"/>
      <c r="I276" s="209"/>
      <c r="J276" s="220">
        <f>BK276</f>
        <v>0</v>
      </c>
      <c r="K276" s="206"/>
      <c r="L276" s="211"/>
      <c r="M276" s="212"/>
      <c r="N276" s="213"/>
      <c r="O276" s="213"/>
      <c r="P276" s="214">
        <f>SUM(P277:P347)</f>
        <v>0</v>
      </c>
      <c r="Q276" s="213"/>
      <c r="R276" s="214">
        <f>SUM(R277:R347)</f>
        <v>0.70860000000000001</v>
      </c>
      <c r="S276" s="213"/>
      <c r="T276" s="215">
        <f>SUM(T277:T347)</f>
        <v>35.162791999999996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6" t="s">
        <v>87</v>
      </c>
      <c r="AT276" s="217" t="s">
        <v>78</v>
      </c>
      <c r="AU276" s="217" t="s">
        <v>87</v>
      </c>
      <c r="AY276" s="216" t="s">
        <v>233</v>
      </c>
      <c r="BK276" s="218">
        <f>SUM(BK277:BK347)</f>
        <v>0</v>
      </c>
    </row>
    <row r="277" s="2" customFormat="1" ht="22.2" customHeight="1">
      <c r="A277" s="39"/>
      <c r="B277" s="40"/>
      <c r="C277" s="221" t="s">
        <v>476</v>
      </c>
      <c r="D277" s="221" t="s">
        <v>235</v>
      </c>
      <c r="E277" s="222" t="s">
        <v>477</v>
      </c>
      <c r="F277" s="223" t="s">
        <v>478</v>
      </c>
      <c r="G277" s="224" t="s">
        <v>238</v>
      </c>
      <c r="H277" s="225">
        <v>1768.8</v>
      </c>
      <c r="I277" s="226"/>
      <c r="J277" s="227">
        <f>ROUND(I277*H277,2)</f>
        <v>0</v>
      </c>
      <c r="K277" s="223" t="s">
        <v>239</v>
      </c>
      <c r="L277" s="45"/>
      <c r="M277" s="228" t="s">
        <v>1</v>
      </c>
      <c r="N277" s="229" t="s">
        <v>44</v>
      </c>
      <c r="O277" s="92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240</v>
      </c>
      <c r="AT277" s="232" t="s">
        <v>235</v>
      </c>
      <c r="AU277" s="232" t="s">
        <v>89</v>
      </c>
      <c r="AY277" s="18" t="s">
        <v>233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87</v>
      </c>
      <c r="BK277" s="233">
        <f>ROUND(I277*H277,2)</f>
        <v>0</v>
      </c>
      <c r="BL277" s="18" t="s">
        <v>240</v>
      </c>
      <c r="BM277" s="232" t="s">
        <v>479</v>
      </c>
    </row>
    <row r="278" s="14" customFormat="1">
      <c r="A278" s="14"/>
      <c r="B278" s="245"/>
      <c r="C278" s="246"/>
      <c r="D278" s="236" t="s">
        <v>242</v>
      </c>
      <c r="E278" s="247" t="s">
        <v>1</v>
      </c>
      <c r="F278" s="248" t="s">
        <v>119</v>
      </c>
      <c r="G278" s="246"/>
      <c r="H278" s="249">
        <v>1768.8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242</v>
      </c>
      <c r="AU278" s="255" t="s">
        <v>89</v>
      </c>
      <c r="AV278" s="14" t="s">
        <v>89</v>
      </c>
      <c r="AW278" s="14" t="s">
        <v>36</v>
      </c>
      <c r="AX278" s="14" t="s">
        <v>87</v>
      </c>
      <c r="AY278" s="255" t="s">
        <v>233</v>
      </c>
    </row>
    <row r="279" s="2" customFormat="1" ht="30" customHeight="1">
      <c r="A279" s="39"/>
      <c r="B279" s="40"/>
      <c r="C279" s="221" t="s">
        <v>480</v>
      </c>
      <c r="D279" s="221" t="s">
        <v>235</v>
      </c>
      <c r="E279" s="222" t="s">
        <v>481</v>
      </c>
      <c r="F279" s="223" t="s">
        <v>482</v>
      </c>
      <c r="G279" s="224" t="s">
        <v>238</v>
      </c>
      <c r="H279" s="225">
        <v>171072</v>
      </c>
      <c r="I279" s="226"/>
      <c r="J279" s="227">
        <f>ROUND(I279*H279,2)</f>
        <v>0</v>
      </c>
      <c r="K279" s="223" t="s">
        <v>239</v>
      </c>
      <c r="L279" s="45"/>
      <c r="M279" s="228" t="s">
        <v>1</v>
      </c>
      <c r="N279" s="229" t="s">
        <v>44</v>
      </c>
      <c r="O279" s="92"/>
      <c r="P279" s="230">
        <f>O279*H279</f>
        <v>0</v>
      </c>
      <c r="Q279" s="230">
        <v>0</v>
      </c>
      <c r="R279" s="230">
        <f>Q279*H279</f>
        <v>0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240</v>
      </c>
      <c r="AT279" s="232" t="s">
        <v>235</v>
      </c>
      <c r="AU279" s="232" t="s">
        <v>89</v>
      </c>
      <c r="AY279" s="18" t="s">
        <v>233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87</v>
      </c>
      <c r="BK279" s="233">
        <f>ROUND(I279*H279,2)</f>
        <v>0</v>
      </c>
      <c r="BL279" s="18" t="s">
        <v>240</v>
      </c>
      <c r="BM279" s="232" t="s">
        <v>483</v>
      </c>
    </row>
    <row r="280" s="14" customFormat="1">
      <c r="A280" s="14"/>
      <c r="B280" s="245"/>
      <c r="C280" s="246"/>
      <c r="D280" s="236" t="s">
        <v>242</v>
      </c>
      <c r="E280" s="247" t="s">
        <v>1</v>
      </c>
      <c r="F280" s="248" t="s">
        <v>484</v>
      </c>
      <c r="G280" s="246"/>
      <c r="H280" s="249">
        <v>132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242</v>
      </c>
      <c r="AU280" s="255" t="s">
        <v>89</v>
      </c>
      <c r="AV280" s="14" t="s">
        <v>89</v>
      </c>
      <c r="AW280" s="14" t="s">
        <v>36</v>
      </c>
      <c r="AX280" s="14" t="s">
        <v>79</v>
      </c>
      <c r="AY280" s="255" t="s">
        <v>233</v>
      </c>
    </row>
    <row r="281" s="14" customFormat="1">
      <c r="A281" s="14"/>
      <c r="B281" s="245"/>
      <c r="C281" s="246"/>
      <c r="D281" s="236" t="s">
        <v>242</v>
      </c>
      <c r="E281" s="247" t="s">
        <v>1</v>
      </c>
      <c r="F281" s="248" t="s">
        <v>485</v>
      </c>
      <c r="G281" s="246"/>
      <c r="H281" s="249">
        <v>1768.8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242</v>
      </c>
      <c r="AU281" s="255" t="s">
        <v>89</v>
      </c>
      <c r="AV281" s="14" t="s">
        <v>89</v>
      </c>
      <c r="AW281" s="14" t="s">
        <v>36</v>
      </c>
      <c r="AX281" s="14" t="s">
        <v>79</v>
      </c>
      <c r="AY281" s="255" t="s">
        <v>233</v>
      </c>
    </row>
    <row r="282" s="15" customFormat="1">
      <c r="A282" s="15"/>
      <c r="B282" s="266"/>
      <c r="C282" s="267"/>
      <c r="D282" s="236" t="s">
        <v>242</v>
      </c>
      <c r="E282" s="268" t="s">
        <v>1</v>
      </c>
      <c r="F282" s="269" t="s">
        <v>307</v>
      </c>
      <c r="G282" s="267"/>
      <c r="H282" s="270">
        <v>1900.8</v>
      </c>
      <c r="I282" s="271"/>
      <c r="J282" s="267"/>
      <c r="K282" s="267"/>
      <c r="L282" s="272"/>
      <c r="M282" s="273"/>
      <c r="N282" s="274"/>
      <c r="O282" s="274"/>
      <c r="P282" s="274"/>
      <c r="Q282" s="274"/>
      <c r="R282" s="274"/>
      <c r="S282" s="274"/>
      <c r="T282" s="27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6" t="s">
        <v>242</v>
      </c>
      <c r="AU282" s="276" t="s">
        <v>89</v>
      </c>
      <c r="AV282" s="15" t="s">
        <v>240</v>
      </c>
      <c r="AW282" s="15" t="s">
        <v>36</v>
      </c>
      <c r="AX282" s="15" t="s">
        <v>87</v>
      </c>
      <c r="AY282" s="276" t="s">
        <v>233</v>
      </c>
    </row>
    <row r="283" s="14" customFormat="1">
      <c r="A283" s="14"/>
      <c r="B283" s="245"/>
      <c r="C283" s="246"/>
      <c r="D283" s="236" t="s">
        <v>242</v>
      </c>
      <c r="E283" s="246"/>
      <c r="F283" s="248" t="s">
        <v>486</v>
      </c>
      <c r="G283" s="246"/>
      <c r="H283" s="249">
        <v>171072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242</v>
      </c>
      <c r="AU283" s="255" t="s">
        <v>89</v>
      </c>
      <c r="AV283" s="14" t="s">
        <v>89</v>
      </c>
      <c r="AW283" s="14" t="s">
        <v>4</v>
      </c>
      <c r="AX283" s="14" t="s">
        <v>87</v>
      </c>
      <c r="AY283" s="255" t="s">
        <v>233</v>
      </c>
    </row>
    <row r="284" s="2" customFormat="1" ht="22.2" customHeight="1">
      <c r="A284" s="39"/>
      <c r="B284" s="40"/>
      <c r="C284" s="221" t="s">
        <v>487</v>
      </c>
      <c r="D284" s="221" t="s">
        <v>235</v>
      </c>
      <c r="E284" s="222" t="s">
        <v>488</v>
      </c>
      <c r="F284" s="223" t="s">
        <v>489</v>
      </c>
      <c r="G284" s="224" t="s">
        <v>238</v>
      </c>
      <c r="H284" s="225">
        <v>1768.8</v>
      </c>
      <c r="I284" s="226"/>
      <c r="J284" s="227">
        <f>ROUND(I284*H284,2)</f>
        <v>0</v>
      </c>
      <c r="K284" s="223" t="s">
        <v>239</v>
      </c>
      <c r="L284" s="45"/>
      <c r="M284" s="228" t="s">
        <v>1</v>
      </c>
      <c r="N284" s="229" t="s">
        <v>44</v>
      </c>
      <c r="O284" s="92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240</v>
      </c>
      <c r="AT284" s="232" t="s">
        <v>235</v>
      </c>
      <c r="AU284" s="232" t="s">
        <v>89</v>
      </c>
      <c r="AY284" s="18" t="s">
        <v>233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87</v>
      </c>
      <c r="BK284" s="233">
        <f>ROUND(I284*H284,2)</f>
        <v>0</v>
      </c>
      <c r="BL284" s="18" t="s">
        <v>240</v>
      </c>
      <c r="BM284" s="232" t="s">
        <v>490</v>
      </c>
    </row>
    <row r="285" s="14" customFormat="1">
      <c r="A285" s="14"/>
      <c r="B285" s="245"/>
      <c r="C285" s="246"/>
      <c r="D285" s="236" t="s">
        <v>242</v>
      </c>
      <c r="E285" s="247" t="s">
        <v>1</v>
      </c>
      <c r="F285" s="248" t="s">
        <v>119</v>
      </c>
      <c r="G285" s="246"/>
      <c r="H285" s="249">
        <v>1768.8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242</v>
      </c>
      <c r="AU285" s="255" t="s">
        <v>89</v>
      </c>
      <c r="AV285" s="14" t="s">
        <v>89</v>
      </c>
      <c r="AW285" s="14" t="s">
        <v>36</v>
      </c>
      <c r="AX285" s="14" t="s">
        <v>87</v>
      </c>
      <c r="AY285" s="255" t="s">
        <v>233</v>
      </c>
    </row>
    <row r="286" s="2" customFormat="1" ht="14.4" customHeight="1">
      <c r="A286" s="39"/>
      <c r="B286" s="40"/>
      <c r="C286" s="221" t="s">
        <v>491</v>
      </c>
      <c r="D286" s="221" t="s">
        <v>235</v>
      </c>
      <c r="E286" s="222" t="s">
        <v>492</v>
      </c>
      <c r="F286" s="223" t="s">
        <v>493</v>
      </c>
      <c r="G286" s="224" t="s">
        <v>238</v>
      </c>
      <c r="H286" s="225">
        <v>297.80000000000001</v>
      </c>
      <c r="I286" s="226"/>
      <c r="J286" s="227">
        <f>ROUND(I286*H286,2)</f>
        <v>0</v>
      </c>
      <c r="K286" s="223" t="s">
        <v>239</v>
      </c>
      <c r="L286" s="45"/>
      <c r="M286" s="228" t="s">
        <v>1</v>
      </c>
      <c r="N286" s="229" t="s">
        <v>44</v>
      </c>
      <c r="O286" s="92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240</v>
      </c>
      <c r="AT286" s="232" t="s">
        <v>235</v>
      </c>
      <c r="AU286" s="232" t="s">
        <v>89</v>
      </c>
      <c r="AY286" s="18" t="s">
        <v>233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87</v>
      </c>
      <c r="BK286" s="233">
        <f>ROUND(I286*H286,2)</f>
        <v>0</v>
      </c>
      <c r="BL286" s="18" t="s">
        <v>240</v>
      </c>
      <c r="BM286" s="232" t="s">
        <v>494</v>
      </c>
    </row>
    <row r="287" s="14" customFormat="1">
      <c r="A287" s="14"/>
      <c r="B287" s="245"/>
      <c r="C287" s="246"/>
      <c r="D287" s="236" t="s">
        <v>242</v>
      </c>
      <c r="E287" s="247" t="s">
        <v>1</v>
      </c>
      <c r="F287" s="248" t="s">
        <v>495</v>
      </c>
      <c r="G287" s="246"/>
      <c r="H287" s="249">
        <v>297.80000000000001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242</v>
      </c>
      <c r="AU287" s="255" t="s">
        <v>89</v>
      </c>
      <c r="AV287" s="14" t="s">
        <v>89</v>
      </c>
      <c r="AW287" s="14" t="s">
        <v>36</v>
      </c>
      <c r="AX287" s="14" t="s">
        <v>87</v>
      </c>
      <c r="AY287" s="255" t="s">
        <v>233</v>
      </c>
    </row>
    <row r="288" s="2" customFormat="1" ht="19.8" customHeight="1">
      <c r="A288" s="39"/>
      <c r="B288" s="40"/>
      <c r="C288" s="221" t="s">
        <v>496</v>
      </c>
      <c r="D288" s="221" t="s">
        <v>235</v>
      </c>
      <c r="E288" s="222" t="s">
        <v>497</v>
      </c>
      <c r="F288" s="223" t="s">
        <v>498</v>
      </c>
      <c r="G288" s="224" t="s">
        <v>238</v>
      </c>
      <c r="H288" s="225">
        <v>53604</v>
      </c>
      <c r="I288" s="226"/>
      <c r="J288" s="227">
        <f>ROUND(I288*H288,2)</f>
        <v>0</v>
      </c>
      <c r="K288" s="223" t="s">
        <v>239</v>
      </c>
      <c r="L288" s="45"/>
      <c r="M288" s="228" t="s">
        <v>1</v>
      </c>
      <c r="N288" s="229" t="s">
        <v>44</v>
      </c>
      <c r="O288" s="92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240</v>
      </c>
      <c r="AT288" s="232" t="s">
        <v>235</v>
      </c>
      <c r="AU288" s="232" t="s">
        <v>89</v>
      </c>
      <c r="AY288" s="18" t="s">
        <v>233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87</v>
      </c>
      <c r="BK288" s="233">
        <f>ROUND(I288*H288,2)</f>
        <v>0</v>
      </c>
      <c r="BL288" s="18" t="s">
        <v>240</v>
      </c>
      <c r="BM288" s="232" t="s">
        <v>499</v>
      </c>
    </row>
    <row r="289" s="14" customFormat="1">
      <c r="A289" s="14"/>
      <c r="B289" s="245"/>
      <c r="C289" s="246"/>
      <c r="D289" s="236" t="s">
        <v>242</v>
      </c>
      <c r="E289" s="246"/>
      <c r="F289" s="248" t="s">
        <v>500</v>
      </c>
      <c r="G289" s="246"/>
      <c r="H289" s="249">
        <v>53604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242</v>
      </c>
      <c r="AU289" s="255" t="s">
        <v>89</v>
      </c>
      <c r="AV289" s="14" t="s">
        <v>89</v>
      </c>
      <c r="AW289" s="14" t="s">
        <v>4</v>
      </c>
      <c r="AX289" s="14" t="s">
        <v>87</v>
      </c>
      <c r="AY289" s="255" t="s">
        <v>233</v>
      </c>
    </row>
    <row r="290" s="2" customFormat="1" ht="14.4" customHeight="1">
      <c r="A290" s="39"/>
      <c r="B290" s="40"/>
      <c r="C290" s="221" t="s">
        <v>501</v>
      </c>
      <c r="D290" s="221" t="s">
        <v>235</v>
      </c>
      <c r="E290" s="222" t="s">
        <v>502</v>
      </c>
      <c r="F290" s="223" t="s">
        <v>503</v>
      </c>
      <c r="G290" s="224" t="s">
        <v>238</v>
      </c>
      <c r="H290" s="225">
        <v>297.80000000000001</v>
      </c>
      <c r="I290" s="226"/>
      <c r="J290" s="227">
        <f>ROUND(I290*H290,2)</f>
        <v>0</v>
      </c>
      <c r="K290" s="223" t="s">
        <v>239</v>
      </c>
      <c r="L290" s="45"/>
      <c r="M290" s="228" t="s">
        <v>1</v>
      </c>
      <c r="N290" s="229" t="s">
        <v>44</v>
      </c>
      <c r="O290" s="92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240</v>
      </c>
      <c r="AT290" s="232" t="s">
        <v>235</v>
      </c>
      <c r="AU290" s="232" t="s">
        <v>89</v>
      </c>
      <c r="AY290" s="18" t="s">
        <v>233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87</v>
      </c>
      <c r="BK290" s="233">
        <f>ROUND(I290*H290,2)</f>
        <v>0</v>
      </c>
      <c r="BL290" s="18" t="s">
        <v>240</v>
      </c>
      <c r="BM290" s="232" t="s">
        <v>504</v>
      </c>
    </row>
    <row r="291" s="2" customFormat="1" ht="14.4" customHeight="1">
      <c r="A291" s="39"/>
      <c r="B291" s="40"/>
      <c r="C291" s="221" t="s">
        <v>505</v>
      </c>
      <c r="D291" s="221" t="s">
        <v>235</v>
      </c>
      <c r="E291" s="222" t="s">
        <v>506</v>
      </c>
      <c r="F291" s="223" t="s">
        <v>507</v>
      </c>
      <c r="G291" s="224" t="s">
        <v>238</v>
      </c>
      <c r="H291" s="225">
        <v>1768.8</v>
      </c>
      <c r="I291" s="226"/>
      <c r="J291" s="227">
        <f>ROUND(I291*H291,2)</f>
        <v>0</v>
      </c>
      <c r="K291" s="223" t="s">
        <v>239</v>
      </c>
      <c r="L291" s="45"/>
      <c r="M291" s="228" t="s">
        <v>1</v>
      </c>
      <c r="N291" s="229" t="s">
        <v>44</v>
      </c>
      <c r="O291" s="92"/>
      <c r="P291" s="230">
        <f>O291*H291</f>
        <v>0</v>
      </c>
      <c r="Q291" s="230">
        <v>0</v>
      </c>
      <c r="R291" s="230">
        <f>Q291*H291</f>
        <v>0</v>
      </c>
      <c r="S291" s="230">
        <v>0</v>
      </c>
      <c r="T291" s="23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2" t="s">
        <v>240</v>
      </c>
      <c r="AT291" s="232" t="s">
        <v>235</v>
      </c>
      <c r="AU291" s="232" t="s">
        <v>89</v>
      </c>
      <c r="AY291" s="18" t="s">
        <v>233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8" t="s">
        <v>87</v>
      </c>
      <c r="BK291" s="233">
        <f>ROUND(I291*H291,2)</f>
        <v>0</v>
      </c>
      <c r="BL291" s="18" t="s">
        <v>240</v>
      </c>
      <c r="BM291" s="232" t="s">
        <v>508</v>
      </c>
    </row>
    <row r="292" s="14" customFormat="1">
      <c r="A292" s="14"/>
      <c r="B292" s="245"/>
      <c r="C292" s="246"/>
      <c r="D292" s="236" t="s">
        <v>242</v>
      </c>
      <c r="E292" s="247" t="s">
        <v>1</v>
      </c>
      <c r="F292" s="248" t="s">
        <v>119</v>
      </c>
      <c r="G292" s="246"/>
      <c r="H292" s="249">
        <v>1768.8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242</v>
      </c>
      <c r="AU292" s="255" t="s">
        <v>89</v>
      </c>
      <c r="AV292" s="14" t="s">
        <v>89</v>
      </c>
      <c r="AW292" s="14" t="s">
        <v>36</v>
      </c>
      <c r="AX292" s="14" t="s">
        <v>87</v>
      </c>
      <c r="AY292" s="255" t="s">
        <v>233</v>
      </c>
    </row>
    <row r="293" s="2" customFormat="1" ht="22.2" customHeight="1">
      <c r="A293" s="39"/>
      <c r="B293" s="40"/>
      <c r="C293" s="221" t="s">
        <v>509</v>
      </c>
      <c r="D293" s="221" t="s">
        <v>235</v>
      </c>
      <c r="E293" s="222" t="s">
        <v>510</v>
      </c>
      <c r="F293" s="223" t="s">
        <v>511</v>
      </c>
      <c r="G293" s="224" t="s">
        <v>238</v>
      </c>
      <c r="H293" s="225">
        <v>318384</v>
      </c>
      <c r="I293" s="226"/>
      <c r="J293" s="227">
        <f>ROUND(I293*H293,2)</f>
        <v>0</v>
      </c>
      <c r="K293" s="223" t="s">
        <v>239</v>
      </c>
      <c r="L293" s="45"/>
      <c r="M293" s="228" t="s">
        <v>1</v>
      </c>
      <c r="N293" s="229" t="s">
        <v>44</v>
      </c>
      <c r="O293" s="92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2" t="s">
        <v>240</v>
      </c>
      <c r="AT293" s="232" t="s">
        <v>235</v>
      </c>
      <c r="AU293" s="232" t="s">
        <v>89</v>
      </c>
      <c r="AY293" s="18" t="s">
        <v>233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8" t="s">
        <v>87</v>
      </c>
      <c r="BK293" s="233">
        <f>ROUND(I293*H293,2)</f>
        <v>0</v>
      </c>
      <c r="BL293" s="18" t="s">
        <v>240</v>
      </c>
      <c r="BM293" s="232" t="s">
        <v>512</v>
      </c>
    </row>
    <row r="294" s="14" customFormat="1">
      <c r="A294" s="14"/>
      <c r="B294" s="245"/>
      <c r="C294" s="246"/>
      <c r="D294" s="236" t="s">
        <v>242</v>
      </c>
      <c r="E294" s="247" t="s">
        <v>1</v>
      </c>
      <c r="F294" s="248" t="s">
        <v>119</v>
      </c>
      <c r="G294" s="246"/>
      <c r="H294" s="249">
        <v>1768.8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242</v>
      </c>
      <c r="AU294" s="255" t="s">
        <v>89</v>
      </c>
      <c r="AV294" s="14" t="s">
        <v>89</v>
      </c>
      <c r="AW294" s="14" t="s">
        <v>36</v>
      </c>
      <c r="AX294" s="14" t="s">
        <v>87</v>
      </c>
      <c r="AY294" s="255" t="s">
        <v>233</v>
      </c>
    </row>
    <row r="295" s="14" customFormat="1">
      <c r="A295" s="14"/>
      <c r="B295" s="245"/>
      <c r="C295" s="246"/>
      <c r="D295" s="236" t="s">
        <v>242</v>
      </c>
      <c r="E295" s="246"/>
      <c r="F295" s="248" t="s">
        <v>513</v>
      </c>
      <c r="G295" s="246"/>
      <c r="H295" s="249">
        <v>318384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242</v>
      </c>
      <c r="AU295" s="255" t="s">
        <v>89</v>
      </c>
      <c r="AV295" s="14" t="s">
        <v>89</v>
      </c>
      <c r="AW295" s="14" t="s">
        <v>4</v>
      </c>
      <c r="AX295" s="14" t="s">
        <v>87</v>
      </c>
      <c r="AY295" s="255" t="s">
        <v>233</v>
      </c>
    </row>
    <row r="296" s="2" customFormat="1" ht="14.4" customHeight="1">
      <c r="A296" s="39"/>
      <c r="B296" s="40"/>
      <c r="C296" s="221" t="s">
        <v>514</v>
      </c>
      <c r="D296" s="221" t="s">
        <v>235</v>
      </c>
      <c r="E296" s="222" t="s">
        <v>515</v>
      </c>
      <c r="F296" s="223" t="s">
        <v>516</v>
      </c>
      <c r="G296" s="224" t="s">
        <v>238</v>
      </c>
      <c r="H296" s="225">
        <v>1768.8</v>
      </c>
      <c r="I296" s="226"/>
      <c r="J296" s="227">
        <f>ROUND(I296*H296,2)</f>
        <v>0</v>
      </c>
      <c r="K296" s="223" t="s">
        <v>239</v>
      </c>
      <c r="L296" s="45"/>
      <c r="M296" s="228" t="s">
        <v>1</v>
      </c>
      <c r="N296" s="229" t="s">
        <v>44</v>
      </c>
      <c r="O296" s="92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240</v>
      </c>
      <c r="AT296" s="232" t="s">
        <v>235</v>
      </c>
      <c r="AU296" s="232" t="s">
        <v>89</v>
      </c>
      <c r="AY296" s="18" t="s">
        <v>233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87</v>
      </c>
      <c r="BK296" s="233">
        <f>ROUND(I296*H296,2)</f>
        <v>0</v>
      </c>
      <c r="BL296" s="18" t="s">
        <v>240</v>
      </c>
      <c r="BM296" s="232" t="s">
        <v>517</v>
      </c>
    </row>
    <row r="297" s="14" customFormat="1">
      <c r="A297" s="14"/>
      <c r="B297" s="245"/>
      <c r="C297" s="246"/>
      <c r="D297" s="236" t="s">
        <v>242</v>
      </c>
      <c r="E297" s="247" t="s">
        <v>1</v>
      </c>
      <c r="F297" s="248" t="s">
        <v>119</v>
      </c>
      <c r="G297" s="246"/>
      <c r="H297" s="249">
        <v>1768.8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242</v>
      </c>
      <c r="AU297" s="255" t="s">
        <v>89</v>
      </c>
      <c r="AV297" s="14" t="s">
        <v>89</v>
      </c>
      <c r="AW297" s="14" t="s">
        <v>36</v>
      </c>
      <c r="AX297" s="14" t="s">
        <v>87</v>
      </c>
      <c r="AY297" s="255" t="s">
        <v>233</v>
      </c>
    </row>
    <row r="298" s="2" customFormat="1" ht="14.4" customHeight="1">
      <c r="A298" s="39"/>
      <c r="B298" s="40"/>
      <c r="C298" s="221" t="s">
        <v>518</v>
      </c>
      <c r="D298" s="221" t="s">
        <v>235</v>
      </c>
      <c r="E298" s="222" t="s">
        <v>519</v>
      </c>
      <c r="F298" s="223" t="s">
        <v>520</v>
      </c>
      <c r="G298" s="224" t="s">
        <v>332</v>
      </c>
      <c r="H298" s="225">
        <v>14.800000000000001</v>
      </c>
      <c r="I298" s="226"/>
      <c r="J298" s="227">
        <f>ROUND(I298*H298,2)</f>
        <v>0</v>
      </c>
      <c r="K298" s="223" t="s">
        <v>239</v>
      </c>
      <c r="L298" s="45"/>
      <c r="M298" s="228" t="s">
        <v>1</v>
      </c>
      <c r="N298" s="229" t="s">
        <v>44</v>
      </c>
      <c r="O298" s="92"/>
      <c r="P298" s="230">
        <f>O298*H298</f>
        <v>0</v>
      </c>
      <c r="Q298" s="230">
        <v>0</v>
      </c>
      <c r="R298" s="230">
        <f>Q298*H298</f>
        <v>0</v>
      </c>
      <c r="S298" s="230">
        <v>0</v>
      </c>
      <c r="T298" s="23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2" t="s">
        <v>240</v>
      </c>
      <c r="AT298" s="232" t="s">
        <v>235</v>
      </c>
      <c r="AU298" s="232" t="s">
        <v>89</v>
      </c>
      <c r="AY298" s="18" t="s">
        <v>233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8" t="s">
        <v>87</v>
      </c>
      <c r="BK298" s="233">
        <f>ROUND(I298*H298,2)</f>
        <v>0</v>
      </c>
      <c r="BL298" s="18" t="s">
        <v>240</v>
      </c>
      <c r="BM298" s="232" t="s">
        <v>521</v>
      </c>
    </row>
    <row r="299" s="14" customFormat="1">
      <c r="A299" s="14"/>
      <c r="B299" s="245"/>
      <c r="C299" s="246"/>
      <c r="D299" s="236" t="s">
        <v>242</v>
      </c>
      <c r="E299" s="247" t="s">
        <v>1</v>
      </c>
      <c r="F299" s="248" t="s">
        <v>522</v>
      </c>
      <c r="G299" s="246"/>
      <c r="H299" s="249">
        <v>3.5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242</v>
      </c>
      <c r="AU299" s="255" t="s">
        <v>89</v>
      </c>
      <c r="AV299" s="14" t="s">
        <v>89</v>
      </c>
      <c r="AW299" s="14" t="s">
        <v>36</v>
      </c>
      <c r="AX299" s="14" t="s">
        <v>79</v>
      </c>
      <c r="AY299" s="255" t="s">
        <v>233</v>
      </c>
    </row>
    <row r="300" s="14" customFormat="1">
      <c r="A300" s="14"/>
      <c r="B300" s="245"/>
      <c r="C300" s="246"/>
      <c r="D300" s="236" t="s">
        <v>242</v>
      </c>
      <c r="E300" s="247" t="s">
        <v>1</v>
      </c>
      <c r="F300" s="248" t="s">
        <v>523</v>
      </c>
      <c r="G300" s="246"/>
      <c r="H300" s="249">
        <v>11.300000000000001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5" t="s">
        <v>242</v>
      </c>
      <c r="AU300" s="255" t="s">
        <v>89</v>
      </c>
      <c r="AV300" s="14" t="s">
        <v>89</v>
      </c>
      <c r="AW300" s="14" t="s">
        <v>36</v>
      </c>
      <c r="AX300" s="14" t="s">
        <v>79</v>
      </c>
      <c r="AY300" s="255" t="s">
        <v>233</v>
      </c>
    </row>
    <row r="301" s="15" customFormat="1">
      <c r="A301" s="15"/>
      <c r="B301" s="266"/>
      <c r="C301" s="267"/>
      <c r="D301" s="236" t="s">
        <v>242</v>
      </c>
      <c r="E301" s="268" t="s">
        <v>190</v>
      </c>
      <c r="F301" s="269" t="s">
        <v>307</v>
      </c>
      <c r="G301" s="267"/>
      <c r="H301" s="270">
        <v>14.800000000000001</v>
      </c>
      <c r="I301" s="271"/>
      <c r="J301" s="267"/>
      <c r="K301" s="267"/>
      <c r="L301" s="272"/>
      <c r="M301" s="273"/>
      <c r="N301" s="274"/>
      <c r="O301" s="274"/>
      <c r="P301" s="274"/>
      <c r="Q301" s="274"/>
      <c r="R301" s="274"/>
      <c r="S301" s="274"/>
      <c r="T301" s="27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6" t="s">
        <v>242</v>
      </c>
      <c r="AU301" s="276" t="s">
        <v>89</v>
      </c>
      <c r="AV301" s="15" t="s">
        <v>240</v>
      </c>
      <c r="AW301" s="15" t="s">
        <v>36</v>
      </c>
      <c r="AX301" s="15" t="s">
        <v>87</v>
      </c>
      <c r="AY301" s="276" t="s">
        <v>233</v>
      </c>
    </row>
    <row r="302" s="2" customFormat="1" ht="22.2" customHeight="1">
      <c r="A302" s="39"/>
      <c r="B302" s="40"/>
      <c r="C302" s="221" t="s">
        <v>524</v>
      </c>
      <c r="D302" s="221" t="s">
        <v>235</v>
      </c>
      <c r="E302" s="222" t="s">
        <v>525</v>
      </c>
      <c r="F302" s="223" t="s">
        <v>526</v>
      </c>
      <c r="G302" s="224" t="s">
        <v>332</v>
      </c>
      <c r="H302" s="225">
        <v>2664</v>
      </c>
      <c r="I302" s="226"/>
      <c r="J302" s="227">
        <f>ROUND(I302*H302,2)</f>
        <v>0</v>
      </c>
      <c r="K302" s="223" t="s">
        <v>239</v>
      </c>
      <c r="L302" s="45"/>
      <c r="M302" s="228" t="s">
        <v>1</v>
      </c>
      <c r="N302" s="229" t="s">
        <v>44</v>
      </c>
      <c r="O302" s="92"/>
      <c r="P302" s="230">
        <f>O302*H302</f>
        <v>0</v>
      </c>
      <c r="Q302" s="230">
        <v>0</v>
      </c>
      <c r="R302" s="230">
        <f>Q302*H302</f>
        <v>0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240</v>
      </c>
      <c r="AT302" s="232" t="s">
        <v>235</v>
      </c>
      <c r="AU302" s="232" t="s">
        <v>89</v>
      </c>
      <c r="AY302" s="18" t="s">
        <v>233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87</v>
      </c>
      <c r="BK302" s="233">
        <f>ROUND(I302*H302,2)</f>
        <v>0</v>
      </c>
      <c r="BL302" s="18" t="s">
        <v>240</v>
      </c>
      <c r="BM302" s="232" t="s">
        <v>527</v>
      </c>
    </row>
    <row r="303" s="14" customFormat="1">
      <c r="A303" s="14"/>
      <c r="B303" s="245"/>
      <c r="C303" s="246"/>
      <c r="D303" s="236" t="s">
        <v>242</v>
      </c>
      <c r="E303" s="247" t="s">
        <v>1</v>
      </c>
      <c r="F303" s="248" t="s">
        <v>190</v>
      </c>
      <c r="G303" s="246"/>
      <c r="H303" s="249">
        <v>14.800000000000001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242</v>
      </c>
      <c r="AU303" s="255" t="s">
        <v>89</v>
      </c>
      <c r="AV303" s="14" t="s">
        <v>89</v>
      </c>
      <c r="AW303" s="14" t="s">
        <v>36</v>
      </c>
      <c r="AX303" s="14" t="s">
        <v>87</v>
      </c>
      <c r="AY303" s="255" t="s">
        <v>233</v>
      </c>
    </row>
    <row r="304" s="14" customFormat="1">
      <c r="A304" s="14"/>
      <c r="B304" s="245"/>
      <c r="C304" s="246"/>
      <c r="D304" s="236" t="s">
        <v>242</v>
      </c>
      <c r="E304" s="246"/>
      <c r="F304" s="248" t="s">
        <v>528</v>
      </c>
      <c r="G304" s="246"/>
      <c r="H304" s="249">
        <v>2664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242</v>
      </c>
      <c r="AU304" s="255" t="s">
        <v>89</v>
      </c>
      <c r="AV304" s="14" t="s">
        <v>89</v>
      </c>
      <c r="AW304" s="14" t="s">
        <v>4</v>
      </c>
      <c r="AX304" s="14" t="s">
        <v>87</v>
      </c>
      <c r="AY304" s="255" t="s">
        <v>233</v>
      </c>
    </row>
    <row r="305" s="2" customFormat="1" ht="14.4" customHeight="1">
      <c r="A305" s="39"/>
      <c r="B305" s="40"/>
      <c r="C305" s="221" t="s">
        <v>529</v>
      </c>
      <c r="D305" s="221" t="s">
        <v>235</v>
      </c>
      <c r="E305" s="222" t="s">
        <v>530</v>
      </c>
      <c r="F305" s="223" t="s">
        <v>531</v>
      </c>
      <c r="G305" s="224" t="s">
        <v>332</v>
      </c>
      <c r="H305" s="225">
        <v>14.800000000000001</v>
      </c>
      <c r="I305" s="226"/>
      <c r="J305" s="227">
        <f>ROUND(I305*H305,2)</f>
        <v>0</v>
      </c>
      <c r="K305" s="223" t="s">
        <v>239</v>
      </c>
      <c r="L305" s="45"/>
      <c r="M305" s="228" t="s">
        <v>1</v>
      </c>
      <c r="N305" s="229" t="s">
        <v>44</v>
      </c>
      <c r="O305" s="92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2" t="s">
        <v>240</v>
      </c>
      <c r="AT305" s="232" t="s">
        <v>235</v>
      </c>
      <c r="AU305" s="232" t="s">
        <v>89</v>
      </c>
      <c r="AY305" s="18" t="s">
        <v>233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8" t="s">
        <v>87</v>
      </c>
      <c r="BK305" s="233">
        <f>ROUND(I305*H305,2)</f>
        <v>0</v>
      </c>
      <c r="BL305" s="18" t="s">
        <v>240</v>
      </c>
      <c r="BM305" s="232" t="s">
        <v>532</v>
      </c>
    </row>
    <row r="306" s="14" customFormat="1">
      <c r="A306" s="14"/>
      <c r="B306" s="245"/>
      <c r="C306" s="246"/>
      <c r="D306" s="236" t="s">
        <v>242</v>
      </c>
      <c r="E306" s="247" t="s">
        <v>1</v>
      </c>
      <c r="F306" s="248" t="s">
        <v>190</v>
      </c>
      <c r="G306" s="246"/>
      <c r="H306" s="249">
        <v>14.800000000000001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242</v>
      </c>
      <c r="AU306" s="255" t="s">
        <v>89</v>
      </c>
      <c r="AV306" s="14" t="s">
        <v>89</v>
      </c>
      <c r="AW306" s="14" t="s">
        <v>36</v>
      </c>
      <c r="AX306" s="14" t="s">
        <v>87</v>
      </c>
      <c r="AY306" s="255" t="s">
        <v>233</v>
      </c>
    </row>
    <row r="307" s="2" customFormat="1" ht="22.2" customHeight="1">
      <c r="A307" s="39"/>
      <c r="B307" s="40"/>
      <c r="C307" s="221" t="s">
        <v>533</v>
      </c>
      <c r="D307" s="221" t="s">
        <v>235</v>
      </c>
      <c r="E307" s="222" t="s">
        <v>534</v>
      </c>
      <c r="F307" s="223" t="s">
        <v>535</v>
      </c>
      <c r="G307" s="224" t="s">
        <v>238</v>
      </c>
      <c r="H307" s="225">
        <v>153.846</v>
      </c>
      <c r="I307" s="226"/>
      <c r="J307" s="227">
        <f>ROUND(I307*H307,2)</f>
        <v>0</v>
      </c>
      <c r="K307" s="223" t="s">
        <v>239</v>
      </c>
      <c r="L307" s="45"/>
      <c r="M307" s="228" t="s">
        <v>1</v>
      </c>
      <c r="N307" s="229" t="s">
        <v>44</v>
      </c>
      <c r="O307" s="92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2" t="s">
        <v>240</v>
      </c>
      <c r="AT307" s="232" t="s">
        <v>235</v>
      </c>
      <c r="AU307" s="232" t="s">
        <v>89</v>
      </c>
      <c r="AY307" s="18" t="s">
        <v>233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8" t="s">
        <v>87</v>
      </c>
      <c r="BK307" s="233">
        <f>ROUND(I307*H307,2)</f>
        <v>0</v>
      </c>
      <c r="BL307" s="18" t="s">
        <v>240</v>
      </c>
      <c r="BM307" s="232" t="s">
        <v>536</v>
      </c>
    </row>
    <row r="308" s="14" customFormat="1">
      <c r="A308" s="14"/>
      <c r="B308" s="245"/>
      <c r="C308" s="246"/>
      <c r="D308" s="236" t="s">
        <v>242</v>
      </c>
      <c r="E308" s="247" t="s">
        <v>1</v>
      </c>
      <c r="F308" s="248" t="s">
        <v>537</v>
      </c>
      <c r="G308" s="246"/>
      <c r="H308" s="249">
        <v>153.846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242</v>
      </c>
      <c r="AU308" s="255" t="s">
        <v>89</v>
      </c>
      <c r="AV308" s="14" t="s">
        <v>89</v>
      </c>
      <c r="AW308" s="14" t="s">
        <v>36</v>
      </c>
      <c r="AX308" s="14" t="s">
        <v>87</v>
      </c>
      <c r="AY308" s="255" t="s">
        <v>233</v>
      </c>
    </row>
    <row r="309" s="2" customFormat="1" ht="14.4" customHeight="1">
      <c r="A309" s="39"/>
      <c r="B309" s="40"/>
      <c r="C309" s="221" t="s">
        <v>538</v>
      </c>
      <c r="D309" s="221" t="s">
        <v>235</v>
      </c>
      <c r="E309" s="222" t="s">
        <v>539</v>
      </c>
      <c r="F309" s="223" t="s">
        <v>540</v>
      </c>
      <c r="G309" s="224" t="s">
        <v>238</v>
      </c>
      <c r="H309" s="225">
        <v>1025.3399999999999</v>
      </c>
      <c r="I309" s="226"/>
      <c r="J309" s="227">
        <f>ROUND(I309*H309,2)</f>
        <v>0</v>
      </c>
      <c r="K309" s="223" t="s">
        <v>239</v>
      </c>
      <c r="L309" s="45"/>
      <c r="M309" s="228" t="s">
        <v>1</v>
      </c>
      <c r="N309" s="229" t="s">
        <v>44</v>
      </c>
      <c r="O309" s="92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240</v>
      </c>
      <c r="AT309" s="232" t="s">
        <v>235</v>
      </c>
      <c r="AU309" s="232" t="s">
        <v>89</v>
      </c>
      <c r="AY309" s="18" t="s">
        <v>233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87</v>
      </c>
      <c r="BK309" s="233">
        <f>ROUND(I309*H309,2)</f>
        <v>0</v>
      </c>
      <c r="BL309" s="18" t="s">
        <v>240</v>
      </c>
      <c r="BM309" s="232" t="s">
        <v>541</v>
      </c>
    </row>
    <row r="310" s="14" customFormat="1">
      <c r="A310" s="14"/>
      <c r="B310" s="245"/>
      <c r="C310" s="246"/>
      <c r="D310" s="236" t="s">
        <v>242</v>
      </c>
      <c r="E310" s="247" t="s">
        <v>1</v>
      </c>
      <c r="F310" s="248" t="s">
        <v>542</v>
      </c>
      <c r="G310" s="246"/>
      <c r="H310" s="249">
        <v>532.89599999999996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242</v>
      </c>
      <c r="AU310" s="255" t="s">
        <v>89</v>
      </c>
      <c r="AV310" s="14" t="s">
        <v>89</v>
      </c>
      <c r="AW310" s="14" t="s">
        <v>36</v>
      </c>
      <c r="AX310" s="14" t="s">
        <v>79</v>
      </c>
      <c r="AY310" s="255" t="s">
        <v>233</v>
      </c>
    </row>
    <row r="311" s="14" customFormat="1">
      <c r="A311" s="14"/>
      <c r="B311" s="245"/>
      <c r="C311" s="246"/>
      <c r="D311" s="236" t="s">
        <v>242</v>
      </c>
      <c r="E311" s="247" t="s">
        <v>1</v>
      </c>
      <c r="F311" s="248" t="s">
        <v>543</v>
      </c>
      <c r="G311" s="246"/>
      <c r="H311" s="249">
        <v>78.879999999999995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242</v>
      </c>
      <c r="AU311" s="255" t="s">
        <v>89</v>
      </c>
      <c r="AV311" s="14" t="s">
        <v>89</v>
      </c>
      <c r="AW311" s="14" t="s">
        <v>36</v>
      </c>
      <c r="AX311" s="14" t="s">
        <v>79</v>
      </c>
      <c r="AY311" s="255" t="s">
        <v>233</v>
      </c>
    </row>
    <row r="312" s="14" customFormat="1">
      <c r="A312" s="14"/>
      <c r="B312" s="245"/>
      <c r="C312" s="246"/>
      <c r="D312" s="236" t="s">
        <v>242</v>
      </c>
      <c r="E312" s="247" t="s">
        <v>1</v>
      </c>
      <c r="F312" s="248" t="s">
        <v>544</v>
      </c>
      <c r="G312" s="246"/>
      <c r="H312" s="249">
        <v>38.292000000000002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242</v>
      </c>
      <c r="AU312" s="255" t="s">
        <v>89</v>
      </c>
      <c r="AV312" s="14" t="s">
        <v>89</v>
      </c>
      <c r="AW312" s="14" t="s">
        <v>36</v>
      </c>
      <c r="AX312" s="14" t="s">
        <v>79</v>
      </c>
      <c r="AY312" s="255" t="s">
        <v>233</v>
      </c>
    </row>
    <row r="313" s="14" customFormat="1">
      <c r="A313" s="14"/>
      <c r="B313" s="245"/>
      <c r="C313" s="246"/>
      <c r="D313" s="236" t="s">
        <v>242</v>
      </c>
      <c r="E313" s="247" t="s">
        <v>1</v>
      </c>
      <c r="F313" s="248" t="s">
        <v>545</v>
      </c>
      <c r="G313" s="246"/>
      <c r="H313" s="249">
        <v>80.902000000000001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242</v>
      </c>
      <c r="AU313" s="255" t="s">
        <v>89</v>
      </c>
      <c r="AV313" s="14" t="s">
        <v>89</v>
      </c>
      <c r="AW313" s="14" t="s">
        <v>36</v>
      </c>
      <c r="AX313" s="14" t="s">
        <v>79</v>
      </c>
      <c r="AY313" s="255" t="s">
        <v>233</v>
      </c>
    </row>
    <row r="314" s="14" customFormat="1">
      <c r="A314" s="14"/>
      <c r="B314" s="245"/>
      <c r="C314" s="246"/>
      <c r="D314" s="236" t="s">
        <v>242</v>
      </c>
      <c r="E314" s="247" t="s">
        <v>1</v>
      </c>
      <c r="F314" s="248" t="s">
        <v>546</v>
      </c>
      <c r="G314" s="246"/>
      <c r="H314" s="249">
        <v>56.840000000000003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242</v>
      </c>
      <c r="AU314" s="255" t="s">
        <v>89</v>
      </c>
      <c r="AV314" s="14" t="s">
        <v>89</v>
      </c>
      <c r="AW314" s="14" t="s">
        <v>36</v>
      </c>
      <c r="AX314" s="14" t="s">
        <v>79</v>
      </c>
      <c r="AY314" s="255" t="s">
        <v>233</v>
      </c>
    </row>
    <row r="315" s="14" customFormat="1">
      <c r="A315" s="14"/>
      <c r="B315" s="245"/>
      <c r="C315" s="246"/>
      <c r="D315" s="236" t="s">
        <v>242</v>
      </c>
      <c r="E315" s="247" t="s">
        <v>1</v>
      </c>
      <c r="F315" s="248" t="s">
        <v>547</v>
      </c>
      <c r="G315" s="246"/>
      <c r="H315" s="249">
        <v>66.640000000000001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242</v>
      </c>
      <c r="AU315" s="255" t="s">
        <v>89</v>
      </c>
      <c r="AV315" s="14" t="s">
        <v>89</v>
      </c>
      <c r="AW315" s="14" t="s">
        <v>36</v>
      </c>
      <c r="AX315" s="14" t="s">
        <v>79</v>
      </c>
      <c r="AY315" s="255" t="s">
        <v>233</v>
      </c>
    </row>
    <row r="316" s="16" customFormat="1">
      <c r="A316" s="16"/>
      <c r="B316" s="277"/>
      <c r="C316" s="278"/>
      <c r="D316" s="236" t="s">
        <v>242</v>
      </c>
      <c r="E316" s="279" t="s">
        <v>1</v>
      </c>
      <c r="F316" s="280" t="s">
        <v>548</v>
      </c>
      <c r="G316" s="278"/>
      <c r="H316" s="281">
        <v>854.45000000000005</v>
      </c>
      <c r="I316" s="282"/>
      <c r="J316" s="278"/>
      <c r="K316" s="278"/>
      <c r="L316" s="283"/>
      <c r="M316" s="284"/>
      <c r="N316" s="285"/>
      <c r="O316" s="285"/>
      <c r="P316" s="285"/>
      <c r="Q316" s="285"/>
      <c r="R316" s="285"/>
      <c r="S316" s="285"/>
      <c r="T316" s="286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T316" s="287" t="s">
        <v>242</v>
      </c>
      <c r="AU316" s="287" t="s">
        <v>89</v>
      </c>
      <c r="AV316" s="16" t="s">
        <v>111</v>
      </c>
      <c r="AW316" s="16" t="s">
        <v>36</v>
      </c>
      <c r="AX316" s="16" t="s">
        <v>79</v>
      </c>
      <c r="AY316" s="287" t="s">
        <v>233</v>
      </c>
    </row>
    <row r="317" s="14" customFormat="1">
      <c r="A317" s="14"/>
      <c r="B317" s="245"/>
      <c r="C317" s="246"/>
      <c r="D317" s="236" t="s">
        <v>242</v>
      </c>
      <c r="E317" s="247" t="s">
        <v>1</v>
      </c>
      <c r="F317" s="248" t="s">
        <v>549</v>
      </c>
      <c r="G317" s="246"/>
      <c r="H317" s="249">
        <v>170.88999999999999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242</v>
      </c>
      <c r="AU317" s="255" t="s">
        <v>89</v>
      </c>
      <c r="AV317" s="14" t="s">
        <v>89</v>
      </c>
      <c r="AW317" s="14" t="s">
        <v>36</v>
      </c>
      <c r="AX317" s="14" t="s">
        <v>79</v>
      </c>
      <c r="AY317" s="255" t="s">
        <v>233</v>
      </c>
    </row>
    <row r="318" s="15" customFormat="1">
      <c r="A318" s="15"/>
      <c r="B318" s="266"/>
      <c r="C318" s="267"/>
      <c r="D318" s="236" t="s">
        <v>242</v>
      </c>
      <c r="E318" s="268" t="s">
        <v>1</v>
      </c>
      <c r="F318" s="269" t="s">
        <v>307</v>
      </c>
      <c r="G318" s="267"/>
      <c r="H318" s="270">
        <v>1025.3399999999999</v>
      </c>
      <c r="I318" s="271"/>
      <c r="J318" s="267"/>
      <c r="K318" s="267"/>
      <c r="L318" s="272"/>
      <c r="M318" s="273"/>
      <c r="N318" s="274"/>
      <c r="O318" s="274"/>
      <c r="P318" s="274"/>
      <c r="Q318" s="274"/>
      <c r="R318" s="274"/>
      <c r="S318" s="274"/>
      <c r="T318" s="27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6" t="s">
        <v>242</v>
      </c>
      <c r="AU318" s="276" t="s">
        <v>89</v>
      </c>
      <c r="AV318" s="15" t="s">
        <v>240</v>
      </c>
      <c r="AW318" s="15" t="s">
        <v>36</v>
      </c>
      <c r="AX318" s="15" t="s">
        <v>87</v>
      </c>
      <c r="AY318" s="276" t="s">
        <v>233</v>
      </c>
    </row>
    <row r="319" s="2" customFormat="1" ht="14.4" customHeight="1">
      <c r="A319" s="39"/>
      <c r="B319" s="40"/>
      <c r="C319" s="221" t="s">
        <v>550</v>
      </c>
      <c r="D319" s="221" t="s">
        <v>235</v>
      </c>
      <c r="E319" s="222" t="s">
        <v>551</v>
      </c>
      <c r="F319" s="223" t="s">
        <v>552</v>
      </c>
      <c r="G319" s="224" t="s">
        <v>238</v>
      </c>
      <c r="H319" s="225">
        <v>1206.7480000000001</v>
      </c>
      <c r="I319" s="226"/>
      <c r="J319" s="227">
        <f>ROUND(I319*H319,2)</f>
        <v>0</v>
      </c>
      <c r="K319" s="223" t="s">
        <v>239</v>
      </c>
      <c r="L319" s="45"/>
      <c r="M319" s="228" t="s">
        <v>1</v>
      </c>
      <c r="N319" s="229" t="s">
        <v>44</v>
      </c>
      <c r="O319" s="92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240</v>
      </c>
      <c r="AT319" s="232" t="s">
        <v>235</v>
      </c>
      <c r="AU319" s="232" t="s">
        <v>89</v>
      </c>
      <c r="AY319" s="18" t="s">
        <v>233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87</v>
      </c>
      <c r="BK319" s="233">
        <f>ROUND(I319*H319,2)</f>
        <v>0</v>
      </c>
      <c r="BL319" s="18" t="s">
        <v>240</v>
      </c>
      <c r="BM319" s="232" t="s">
        <v>553</v>
      </c>
    </row>
    <row r="320" s="13" customFormat="1">
      <c r="A320" s="13"/>
      <c r="B320" s="234"/>
      <c r="C320" s="235"/>
      <c r="D320" s="236" t="s">
        <v>242</v>
      </c>
      <c r="E320" s="237" t="s">
        <v>1</v>
      </c>
      <c r="F320" s="238" t="s">
        <v>554</v>
      </c>
      <c r="G320" s="235"/>
      <c r="H320" s="237" t="s">
        <v>1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242</v>
      </c>
      <c r="AU320" s="244" t="s">
        <v>89</v>
      </c>
      <c r="AV320" s="13" t="s">
        <v>87</v>
      </c>
      <c r="AW320" s="13" t="s">
        <v>36</v>
      </c>
      <c r="AX320" s="13" t="s">
        <v>79</v>
      </c>
      <c r="AY320" s="244" t="s">
        <v>233</v>
      </c>
    </row>
    <row r="321" s="14" customFormat="1">
      <c r="A321" s="14"/>
      <c r="B321" s="245"/>
      <c r="C321" s="246"/>
      <c r="D321" s="236" t="s">
        <v>242</v>
      </c>
      <c r="E321" s="247" t="s">
        <v>1</v>
      </c>
      <c r="F321" s="248" t="s">
        <v>555</v>
      </c>
      <c r="G321" s="246"/>
      <c r="H321" s="249">
        <v>745.21000000000004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242</v>
      </c>
      <c r="AU321" s="255" t="s">
        <v>89</v>
      </c>
      <c r="AV321" s="14" t="s">
        <v>89</v>
      </c>
      <c r="AW321" s="14" t="s">
        <v>36</v>
      </c>
      <c r="AX321" s="14" t="s">
        <v>79</v>
      </c>
      <c r="AY321" s="255" t="s">
        <v>233</v>
      </c>
    </row>
    <row r="322" s="14" customFormat="1">
      <c r="A322" s="14"/>
      <c r="B322" s="245"/>
      <c r="C322" s="246"/>
      <c r="D322" s="236" t="s">
        <v>242</v>
      </c>
      <c r="E322" s="247" t="s">
        <v>1</v>
      </c>
      <c r="F322" s="248" t="s">
        <v>556</v>
      </c>
      <c r="G322" s="246"/>
      <c r="H322" s="249">
        <v>461.53800000000001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242</v>
      </c>
      <c r="AU322" s="255" t="s">
        <v>89</v>
      </c>
      <c r="AV322" s="14" t="s">
        <v>89</v>
      </c>
      <c r="AW322" s="14" t="s">
        <v>36</v>
      </c>
      <c r="AX322" s="14" t="s">
        <v>79</v>
      </c>
      <c r="AY322" s="255" t="s">
        <v>233</v>
      </c>
    </row>
    <row r="323" s="15" customFormat="1">
      <c r="A323" s="15"/>
      <c r="B323" s="266"/>
      <c r="C323" s="267"/>
      <c r="D323" s="236" t="s">
        <v>242</v>
      </c>
      <c r="E323" s="268" t="s">
        <v>1</v>
      </c>
      <c r="F323" s="269" t="s">
        <v>307</v>
      </c>
      <c r="G323" s="267"/>
      <c r="H323" s="270">
        <v>1206.7480000000001</v>
      </c>
      <c r="I323" s="271"/>
      <c r="J323" s="267"/>
      <c r="K323" s="267"/>
      <c r="L323" s="272"/>
      <c r="M323" s="273"/>
      <c r="N323" s="274"/>
      <c r="O323" s="274"/>
      <c r="P323" s="274"/>
      <c r="Q323" s="274"/>
      <c r="R323" s="274"/>
      <c r="S323" s="274"/>
      <c r="T323" s="27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6" t="s">
        <v>242</v>
      </c>
      <c r="AU323" s="276" t="s">
        <v>89</v>
      </c>
      <c r="AV323" s="15" t="s">
        <v>240</v>
      </c>
      <c r="AW323" s="15" t="s">
        <v>36</v>
      </c>
      <c r="AX323" s="15" t="s">
        <v>87</v>
      </c>
      <c r="AY323" s="276" t="s">
        <v>233</v>
      </c>
    </row>
    <row r="324" s="2" customFormat="1" ht="22.2" customHeight="1">
      <c r="A324" s="39"/>
      <c r="B324" s="40"/>
      <c r="C324" s="221" t="s">
        <v>557</v>
      </c>
      <c r="D324" s="221" t="s">
        <v>235</v>
      </c>
      <c r="E324" s="222" t="s">
        <v>558</v>
      </c>
      <c r="F324" s="223" t="s">
        <v>559</v>
      </c>
      <c r="G324" s="224" t="s">
        <v>248</v>
      </c>
      <c r="H324" s="225">
        <v>2.298</v>
      </c>
      <c r="I324" s="226"/>
      <c r="J324" s="227">
        <f>ROUND(I324*H324,2)</f>
        <v>0</v>
      </c>
      <c r="K324" s="223" t="s">
        <v>239</v>
      </c>
      <c r="L324" s="45"/>
      <c r="M324" s="228" t="s">
        <v>1</v>
      </c>
      <c r="N324" s="229" t="s">
        <v>44</v>
      </c>
      <c r="O324" s="92"/>
      <c r="P324" s="230">
        <f>O324*H324</f>
        <v>0</v>
      </c>
      <c r="Q324" s="230">
        <v>0</v>
      </c>
      <c r="R324" s="230">
        <f>Q324*H324</f>
        <v>0</v>
      </c>
      <c r="S324" s="230">
        <v>1.8</v>
      </c>
      <c r="T324" s="231">
        <f>S324*H324</f>
        <v>4.1364000000000001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240</v>
      </c>
      <c r="AT324" s="232" t="s">
        <v>235</v>
      </c>
      <c r="AU324" s="232" t="s">
        <v>89</v>
      </c>
      <c r="AY324" s="18" t="s">
        <v>233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87</v>
      </c>
      <c r="BK324" s="233">
        <f>ROUND(I324*H324,2)</f>
        <v>0</v>
      </c>
      <c r="BL324" s="18" t="s">
        <v>240</v>
      </c>
      <c r="BM324" s="232" t="s">
        <v>560</v>
      </c>
    </row>
    <row r="325" s="14" customFormat="1">
      <c r="A325" s="14"/>
      <c r="B325" s="245"/>
      <c r="C325" s="246"/>
      <c r="D325" s="236" t="s">
        <v>242</v>
      </c>
      <c r="E325" s="247" t="s">
        <v>1</v>
      </c>
      <c r="F325" s="248" t="s">
        <v>561</v>
      </c>
      <c r="G325" s="246"/>
      <c r="H325" s="249">
        <v>2.298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242</v>
      </c>
      <c r="AU325" s="255" t="s">
        <v>89</v>
      </c>
      <c r="AV325" s="14" t="s">
        <v>89</v>
      </c>
      <c r="AW325" s="14" t="s">
        <v>36</v>
      </c>
      <c r="AX325" s="14" t="s">
        <v>87</v>
      </c>
      <c r="AY325" s="255" t="s">
        <v>233</v>
      </c>
    </row>
    <row r="326" s="2" customFormat="1" ht="14.4" customHeight="1">
      <c r="A326" s="39"/>
      <c r="B326" s="40"/>
      <c r="C326" s="221" t="s">
        <v>562</v>
      </c>
      <c r="D326" s="221" t="s">
        <v>235</v>
      </c>
      <c r="E326" s="222" t="s">
        <v>563</v>
      </c>
      <c r="F326" s="223" t="s">
        <v>564</v>
      </c>
      <c r="G326" s="224" t="s">
        <v>565</v>
      </c>
      <c r="H326" s="225">
        <v>10</v>
      </c>
      <c r="I326" s="226"/>
      <c r="J326" s="227">
        <f>ROUND(I326*H326,2)</f>
        <v>0</v>
      </c>
      <c r="K326" s="223" t="s">
        <v>239</v>
      </c>
      <c r="L326" s="45"/>
      <c r="M326" s="228" t="s">
        <v>1</v>
      </c>
      <c r="N326" s="229" t="s">
        <v>44</v>
      </c>
      <c r="O326" s="92"/>
      <c r="P326" s="230">
        <f>O326*H326</f>
        <v>0</v>
      </c>
      <c r="Q326" s="230">
        <v>0</v>
      </c>
      <c r="R326" s="230">
        <f>Q326*H326</f>
        <v>0</v>
      </c>
      <c r="S326" s="230">
        <v>0.048000000000000001</v>
      </c>
      <c r="T326" s="231">
        <f>S326*H326</f>
        <v>0.47999999999999998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240</v>
      </c>
      <c r="AT326" s="232" t="s">
        <v>235</v>
      </c>
      <c r="AU326" s="232" t="s">
        <v>89</v>
      </c>
      <c r="AY326" s="18" t="s">
        <v>233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87</v>
      </c>
      <c r="BK326" s="233">
        <f>ROUND(I326*H326,2)</f>
        <v>0</v>
      </c>
      <c r="BL326" s="18" t="s">
        <v>240</v>
      </c>
      <c r="BM326" s="232" t="s">
        <v>566</v>
      </c>
    </row>
    <row r="327" s="2" customFormat="1" ht="14.4" customHeight="1">
      <c r="A327" s="39"/>
      <c r="B327" s="40"/>
      <c r="C327" s="221" t="s">
        <v>567</v>
      </c>
      <c r="D327" s="221" t="s">
        <v>235</v>
      </c>
      <c r="E327" s="222" t="s">
        <v>568</v>
      </c>
      <c r="F327" s="223" t="s">
        <v>569</v>
      </c>
      <c r="G327" s="224" t="s">
        <v>248</v>
      </c>
      <c r="H327" s="225">
        <v>3.3730000000000002</v>
      </c>
      <c r="I327" s="226"/>
      <c r="J327" s="227">
        <f>ROUND(I327*H327,2)</f>
        <v>0</v>
      </c>
      <c r="K327" s="223" t="s">
        <v>239</v>
      </c>
      <c r="L327" s="45"/>
      <c r="M327" s="228" t="s">
        <v>1</v>
      </c>
      <c r="N327" s="229" t="s">
        <v>44</v>
      </c>
      <c r="O327" s="92"/>
      <c r="P327" s="230">
        <f>O327*H327</f>
        <v>0</v>
      </c>
      <c r="Q327" s="230">
        <v>0</v>
      </c>
      <c r="R327" s="230">
        <f>Q327*H327</f>
        <v>0</v>
      </c>
      <c r="S327" s="230">
        <v>2.2000000000000002</v>
      </c>
      <c r="T327" s="231">
        <f>S327*H327</f>
        <v>7.4206000000000012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240</v>
      </c>
      <c r="AT327" s="232" t="s">
        <v>235</v>
      </c>
      <c r="AU327" s="232" t="s">
        <v>89</v>
      </c>
      <c r="AY327" s="18" t="s">
        <v>233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87</v>
      </c>
      <c r="BK327" s="233">
        <f>ROUND(I327*H327,2)</f>
        <v>0</v>
      </c>
      <c r="BL327" s="18" t="s">
        <v>240</v>
      </c>
      <c r="BM327" s="232" t="s">
        <v>570</v>
      </c>
    </row>
    <row r="328" s="14" customFormat="1">
      <c r="A328" s="14"/>
      <c r="B328" s="245"/>
      <c r="C328" s="246"/>
      <c r="D328" s="236" t="s">
        <v>242</v>
      </c>
      <c r="E328" s="247" t="s">
        <v>1</v>
      </c>
      <c r="F328" s="248" t="s">
        <v>571</v>
      </c>
      <c r="G328" s="246"/>
      <c r="H328" s="249">
        <v>3.3730000000000002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242</v>
      </c>
      <c r="AU328" s="255" t="s">
        <v>89</v>
      </c>
      <c r="AV328" s="14" t="s">
        <v>89</v>
      </c>
      <c r="AW328" s="14" t="s">
        <v>36</v>
      </c>
      <c r="AX328" s="14" t="s">
        <v>87</v>
      </c>
      <c r="AY328" s="255" t="s">
        <v>233</v>
      </c>
    </row>
    <row r="329" s="2" customFormat="1" ht="14.4" customHeight="1">
      <c r="A329" s="39"/>
      <c r="B329" s="40"/>
      <c r="C329" s="221" t="s">
        <v>572</v>
      </c>
      <c r="D329" s="221" t="s">
        <v>235</v>
      </c>
      <c r="E329" s="222" t="s">
        <v>573</v>
      </c>
      <c r="F329" s="223" t="s">
        <v>574</v>
      </c>
      <c r="G329" s="224" t="s">
        <v>248</v>
      </c>
      <c r="H329" s="225">
        <v>2.2490000000000001</v>
      </c>
      <c r="I329" s="226"/>
      <c r="J329" s="227">
        <f>ROUND(I329*H329,2)</f>
        <v>0</v>
      </c>
      <c r="K329" s="223" t="s">
        <v>239</v>
      </c>
      <c r="L329" s="45"/>
      <c r="M329" s="228" t="s">
        <v>1</v>
      </c>
      <c r="N329" s="229" t="s">
        <v>44</v>
      </c>
      <c r="O329" s="92"/>
      <c r="P329" s="230">
        <f>O329*H329</f>
        <v>0</v>
      </c>
      <c r="Q329" s="230">
        <v>0</v>
      </c>
      <c r="R329" s="230">
        <f>Q329*H329</f>
        <v>0</v>
      </c>
      <c r="S329" s="230">
        <v>2.2000000000000002</v>
      </c>
      <c r="T329" s="231">
        <f>S329*H329</f>
        <v>4.9478000000000009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240</v>
      </c>
      <c r="AT329" s="232" t="s">
        <v>235</v>
      </c>
      <c r="AU329" s="232" t="s">
        <v>89</v>
      </c>
      <c r="AY329" s="18" t="s">
        <v>233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87</v>
      </c>
      <c r="BK329" s="233">
        <f>ROUND(I329*H329,2)</f>
        <v>0</v>
      </c>
      <c r="BL329" s="18" t="s">
        <v>240</v>
      </c>
      <c r="BM329" s="232" t="s">
        <v>575</v>
      </c>
    </row>
    <row r="330" s="14" customFormat="1">
      <c r="A330" s="14"/>
      <c r="B330" s="245"/>
      <c r="C330" s="246"/>
      <c r="D330" s="236" t="s">
        <v>242</v>
      </c>
      <c r="E330" s="247" t="s">
        <v>1</v>
      </c>
      <c r="F330" s="248" t="s">
        <v>576</v>
      </c>
      <c r="G330" s="246"/>
      <c r="H330" s="249">
        <v>2.2490000000000001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242</v>
      </c>
      <c r="AU330" s="255" t="s">
        <v>89</v>
      </c>
      <c r="AV330" s="14" t="s">
        <v>89</v>
      </c>
      <c r="AW330" s="14" t="s">
        <v>36</v>
      </c>
      <c r="AX330" s="14" t="s">
        <v>87</v>
      </c>
      <c r="AY330" s="255" t="s">
        <v>233</v>
      </c>
    </row>
    <row r="331" s="2" customFormat="1" ht="19.8" customHeight="1">
      <c r="A331" s="39"/>
      <c r="B331" s="40"/>
      <c r="C331" s="221" t="s">
        <v>577</v>
      </c>
      <c r="D331" s="221" t="s">
        <v>235</v>
      </c>
      <c r="E331" s="222" t="s">
        <v>578</v>
      </c>
      <c r="F331" s="223" t="s">
        <v>579</v>
      </c>
      <c r="G331" s="224" t="s">
        <v>248</v>
      </c>
      <c r="H331" s="225">
        <v>11.276999999999999</v>
      </c>
      <c r="I331" s="226"/>
      <c r="J331" s="227">
        <f>ROUND(I331*H331,2)</f>
        <v>0</v>
      </c>
      <c r="K331" s="223" t="s">
        <v>239</v>
      </c>
      <c r="L331" s="45"/>
      <c r="M331" s="228" t="s">
        <v>1</v>
      </c>
      <c r="N331" s="229" t="s">
        <v>44</v>
      </c>
      <c r="O331" s="92"/>
      <c r="P331" s="230">
        <f>O331*H331</f>
        <v>0</v>
      </c>
      <c r="Q331" s="230">
        <v>0</v>
      </c>
      <c r="R331" s="230">
        <f>Q331*H331</f>
        <v>0</v>
      </c>
      <c r="S331" s="230">
        <v>1.3999999999999999</v>
      </c>
      <c r="T331" s="231">
        <f>S331*H331</f>
        <v>15.787799999999997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240</v>
      </c>
      <c r="AT331" s="232" t="s">
        <v>235</v>
      </c>
      <c r="AU331" s="232" t="s">
        <v>89</v>
      </c>
      <c r="AY331" s="18" t="s">
        <v>233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87</v>
      </c>
      <c r="BK331" s="233">
        <f>ROUND(I331*H331,2)</f>
        <v>0</v>
      </c>
      <c r="BL331" s="18" t="s">
        <v>240</v>
      </c>
      <c r="BM331" s="232" t="s">
        <v>580</v>
      </c>
    </row>
    <row r="332" s="14" customFormat="1">
      <c r="A332" s="14"/>
      <c r="B332" s="245"/>
      <c r="C332" s="246"/>
      <c r="D332" s="236" t="s">
        <v>242</v>
      </c>
      <c r="E332" s="247" t="s">
        <v>1</v>
      </c>
      <c r="F332" s="248" t="s">
        <v>581</v>
      </c>
      <c r="G332" s="246"/>
      <c r="H332" s="249">
        <v>5.6550000000000002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5" t="s">
        <v>242</v>
      </c>
      <c r="AU332" s="255" t="s">
        <v>89</v>
      </c>
      <c r="AV332" s="14" t="s">
        <v>89</v>
      </c>
      <c r="AW332" s="14" t="s">
        <v>36</v>
      </c>
      <c r="AX332" s="14" t="s">
        <v>79</v>
      </c>
      <c r="AY332" s="255" t="s">
        <v>233</v>
      </c>
    </row>
    <row r="333" s="14" customFormat="1">
      <c r="A333" s="14"/>
      <c r="B333" s="245"/>
      <c r="C333" s="246"/>
      <c r="D333" s="236" t="s">
        <v>242</v>
      </c>
      <c r="E333" s="247" t="s">
        <v>1</v>
      </c>
      <c r="F333" s="248" t="s">
        <v>582</v>
      </c>
      <c r="G333" s="246"/>
      <c r="H333" s="249">
        <v>5.6219999999999999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242</v>
      </c>
      <c r="AU333" s="255" t="s">
        <v>89</v>
      </c>
      <c r="AV333" s="14" t="s">
        <v>89</v>
      </c>
      <c r="AW333" s="14" t="s">
        <v>36</v>
      </c>
      <c r="AX333" s="14" t="s">
        <v>79</v>
      </c>
      <c r="AY333" s="255" t="s">
        <v>233</v>
      </c>
    </row>
    <row r="334" s="15" customFormat="1">
      <c r="A334" s="15"/>
      <c r="B334" s="266"/>
      <c r="C334" s="267"/>
      <c r="D334" s="236" t="s">
        <v>242</v>
      </c>
      <c r="E334" s="268" t="s">
        <v>1</v>
      </c>
      <c r="F334" s="269" t="s">
        <v>307</v>
      </c>
      <c r="G334" s="267"/>
      <c r="H334" s="270">
        <v>11.276999999999999</v>
      </c>
      <c r="I334" s="271"/>
      <c r="J334" s="267"/>
      <c r="K334" s="267"/>
      <c r="L334" s="272"/>
      <c r="M334" s="273"/>
      <c r="N334" s="274"/>
      <c r="O334" s="274"/>
      <c r="P334" s="274"/>
      <c r="Q334" s="274"/>
      <c r="R334" s="274"/>
      <c r="S334" s="274"/>
      <c r="T334" s="27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6" t="s">
        <v>242</v>
      </c>
      <c r="AU334" s="276" t="s">
        <v>89</v>
      </c>
      <c r="AV334" s="15" t="s">
        <v>240</v>
      </c>
      <c r="AW334" s="15" t="s">
        <v>36</v>
      </c>
      <c r="AX334" s="15" t="s">
        <v>87</v>
      </c>
      <c r="AY334" s="276" t="s">
        <v>233</v>
      </c>
    </row>
    <row r="335" s="2" customFormat="1" ht="14.4" customHeight="1">
      <c r="A335" s="39"/>
      <c r="B335" s="40"/>
      <c r="C335" s="221" t="s">
        <v>583</v>
      </c>
      <c r="D335" s="221" t="s">
        <v>235</v>
      </c>
      <c r="E335" s="222" t="s">
        <v>584</v>
      </c>
      <c r="F335" s="223" t="s">
        <v>585</v>
      </c>
      <c r="G335" s="224" t="s">
        <v>332</v>
      </c>
      <c r="H335" s="225">
        <v>6.2000000000000002</v>
      </c>
      <c r="I335" s="226"/>
      <c r="J335" s="227">
        <f>ROUND(I335*H335,2)</f>
        <v>0</v>
      </c>
      <c r="K335" s="223" t="s">
        <v>239</v>
      </c>
      <c r="L335" s="45"/>
      <c r="M335" s="228" t="s">
        <v>1</v>
      </c>
      <c r="N335" s="229" t="s">
        <v>44</v>
      </c>
      <c r="O335" s="92"/>
      <c r="P335" s="230">
        <f>O335*H335</f>
        <v>0</v>
      </c>
      <c r="Q335" s="230">
        <v>0</v>
      </c>
      <c r="R335" s="230">
        <f>Q335*H335</f>
        <v>0</v>
      </c>
      <c r="S335" s="230">
        <v>0.058000000000000003</v>
      </c>
      <c r="T335" s="231">
        <f>S335*H335</f>
        <v>0.35960000000000003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240</v>
      </c>
      <c r="AT335" s="232" t="s">
        <v>235</v>
      </c>
      <c r="AU335" s="232" t="s">
        <v>89</v>
      </c>
      <c r="AY335" s="18" t="s">
        <v>233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87</v>
      </c>
      <c r="BK335" s="233">
        <f>ROUND(I335*H335,2)</f>
        <v>0</v>
      </c>
      <c r="BL335" s="18" t="s">
        <v>240</v>
      </c>
      <c r="BM335" s="232" t="s">
        <v>586</v>
      </c>
    </row>
    <row r="336" s="14" customFormat="1">
      <c r="A336" s="14"/>
      <c r="B336" s="245"/>
      <c r="C336" s="246"/>
      <c r="D336" s="236" t="s">
        <v>242</v>
      </c>
      <c r="E336" s="247" t="s">
        <v>1</v>
      </c>
      <c r="F336" s="248" t="s">
        <v>587</v>
      </c>
      <c r="G336" s="246"/>
      <c r="H336" s="249">
        <v>6.2000000000000002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242</v>
      </c>
      <c r="AU336" s="255" t="s">
        <v>89</v>
      </c>
      <c r="AV336" s="14" t="s">
        <v>89</v>
      </c>
      <c r="AW336" s="14" t="s">
        <v>36</v>
      </c>
      <c r="AX336" s="14" t="s">
        <v>87</v>
      </c>
      <c r="AY336" s="255" t="s">
        <v>233</v>
      </c>
    </row>
    <row r="337" s="2" customFormat="1" ht="22.2" customHeight="1">
      <c r="A337" s="39"/>
      <c r="B337" s="40"/>
      <c r="C337" s="221" t="s">
        <v>588</v>
      </c>
      <c r="D337" s="221" t="s">
        <v>235</v>
      </c>
      <c r="E337" s="222" t="s">
        <v>589</v>
      </c>
      <c r="F337" s="223" t="s">
        <v>590</v>
      </c>
      <c r="G337" s="224" t="s">
        <v>565</v>
      </c>
      <c r="H337" s="225">
        <v>4</v>
      </c>
      <c r="I337" s="226"/>
      <c r="J337" s="227">
        <f>ROUND(I337*H337,2)</f>
        <v>0</v>
      </c>
      <c r="K337" s="223" t="s">
        <v>239</v>
      </c>
      <c r="L337" s="45"/>
      <c r="M337" s="228" t="s">
        <v>1</v>
      </c>
      <c r="N337" s="229" t="s">
        <v>44</v>
      </c>
      <c r="O337" s="92"/>
      <c r="P337" s="230">
        <f>O337*H337</f>
        <v>0</v>
      </c>
      <c r="Q337" s="230">
        <v>0</v>
      </c>
      <c r="R337" s="230">
        <f>Q337*H337</f>
        <v>0</v>
      </c>
      <c r="S337" s="230">
        <v>0.0080000000000000002</v>
      </c>
      <c r="T337" s="231">
        <f>S337*H337</f>
        <v>0.032000000000000001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240</v>
      </c>
      <c r="AT337" s="232" t="s">
        <v>235</v>
      </c>
      <c r="AU337" s="232" t="s">
        <v>89</v>
      </c>
      <c r="AY337" s="18" t="s">
        <v>233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87</v>
      </c>
      <c r="BK337" s="233">
        <f>ROUND(I337*H337,2)</f>
        <v>0</v>
      </c>
      <c r="BL337" s="18" t="s">
        <v>240</v>
      </c>
      <c r="BM337" s="232" t="s">
        <v>591</v>
      </c>
    </row>
    <row r="338" s="14" customFormat="1">
      <c r="A338" s="14"/>
      <c r="B338" s="245"/>
      <c r="C338" s="246"/>
      <c r="D338" s="236" t="s">
        <v>242</v>
      </c>
      <c r="E338" s="247" t="s">
        <v>1</v>
      </c>
      <c r="F338" s="248" t="s">
        <v>592</v>
      </c>
      <c r="G338" s="246"/>
      <c r="H338" s="249">
        <v>4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242</v>
      </c>
      <c r="AU338" s="255" t="s">
        <v>89</v>
      </c>
      <c r="AV338" s="14" t="s">
        <v>89</v>
      </c>
      <c r="AW338" s="14" t="s">
        <v>36</v>
      </c>
      <c r="AX338" s="14" t="s">
        <v>87</v>
      </c>
      <c r="AY338" s="255" t="s">
        <v>233</v>
      </c>
    </row>
    <row r="339" s="2" customFormat="1" ht="19.8" customHeight="1">
      <c r="A339" s="39"/>
      <c r="B339" s="40"/>
      <c r="C339" s="221" t="s">
        <v>593</v>
      </c>
      <c r="D339" s="221" t="s">
        <v>235</v>
      </c>
      <c r="E339" s="222" t="s">
        <v>594</v>
      </c>
      <c r="F339" s="223" t="s">
        <v>595</v>
      </c>
      <c r="G339" s="224" t="s">
        <v>332</v>
      </c>
      <c r="H339" s="225">
        <v>1</v>
      </c>
      <c r="I339" s="226"/>
      <c r="J339" s="227">
        <f>ROUND(I339*H339,2)</f>
        <v>0</v>
      </c>
      <c r="K339" s="223" t="s">
        <v>239</v>
      </c>
      <c r="L339" s="45"/>
      <c r="M339" s="228" t="s">
        <v>1</v>
      </c>
      <c r="N339" s="229" t="s">
        <v>44</v>
      </c>
      <c r="O339" s="92"/>
      <c r="P339" s="230">
        <f>O339*H339</f>
        <v>0</v>
      </c>
      <c r="Q339" s="230">
        <v>0</v>
      </c>
      <c r="R339" s="230">
        <f>Q339*H339</f>
        <v>0</v>
      </c>
      <c r="S339" s="230">
        <v>0.053999999999999999</v>
      </c>
      <c r="T339" s="231">
        <f>S339*H339</f>
        <v>0.053999999999999999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2" t="s">
        <v>240</v>
      </c>
      <c r="AT339" s="232" t="s">
        <v>235</v>
      </c>
      <c r="AU339" s="232" t="s">
        <v>89</v>
      </c>
      <c r="AY339" s="18" t="s">
        <v>233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8" t="s">
        <v>87</v>
      </c>
      <c r="BK339" s="233">
        <f>ROUND(I339*H339,2)</f>
        <v>0</v>
      </c>
      <c r="BL339" s="18" t="s">
        <v>240</v>
      </c>
      <c r="BM339" s="232" t="s">
        <v>596</v>
      </c>
    </row>
    <row r="340" s="14" customFormat="1">
      <c r="A340" s="14"/>
      <c r="B340" s="245"/>
      <c r="C340" s="246"/>
      <c r="D340" s="236" t="s">
        <v>242</v>
      </c>
      <c r="E340" s="247" t="s">
        <v>1</v>
      </c>
      <c r="F340" s="248" t="s">
        <v>597</v>
      </c>
      <c r="G340" s="246"/>
      <c r="H340" s="249">
        <v>1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5" t="s">
        <v>242</v>
      </c>
      <c r="AU340" s="255" t="s">
        <v>89</v>
      </c>
      <c r="AV340" s="14" t="s">
        <v>89</v>
      </c>
      <c r="AW340" s="14" t="s">
        <v>36</v>
      </c>
      <c r="AX340" s="14" t="s">
        <v>87</v>
      </c>
      <c r="AY340" s="255" t="s">
        <v>233</v>
      </c>
    </row>
    <row r="341" s="2" customFormat="1" ht="22.2" customHeight="1">
      <c r="A341" s="39"/>
      <c r="B341" s="40"/>
      <c r="C341" s="221" t="s">
        <v>598</v>
      </c>
      <c r="D341" s="221" t="s">
        <v>235</v>
      </c>
      <c r="E341" s="222" t="s">
        <v>599</v>
      </c>
      <c r="F341" s="223" t="s">
        <v>600</v>
      </c>
      <c r="G341" s="224" t="s">
        <v>332</v>
      </c>
      <c r="H341" s="225">
        <v>30</v>
      </c>
      <c r="I341" s="226"/>
      <c r="J341" s="227">
        <f>ROUND(I341*H341,2)</f>
        <v>0</v>
      </c>
      <c r="K341" s="223" t="s">
        <v>1</v>
      </c>
      <c r="L341" s="45"/>
      <c r="M341" s="228" t="s">
        <v>1</v>
      </c>
      <c r="N341" s="229" t="s">
        <v>44</v>
      </c>
      <c r="O341" s="92"/>
      <c r="P341" s="230">
        <f>O341*H341</f>
        <v>0</v>
      </c>
      <c r="Q341" s="230">
        <v>0.023619999999999999</v>
      </c>
      <c r="R341" s="230">
        <f>Q341*H341</f>
        <v>0.70860000000000001</v>
      </c>
      <c r="S341" s="230">
        <v>0</v>
      </c>
      <c r="T341" s="23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2" t="s">
        <v>240</v>
      </c>
      <c r="AT341" s="232" t="s">
        <v>235</v>
      </c>
      <c r="AU341" s="232" t="s">
        <v>89</v>
      </c>
      <c r="AY341" s="18" t="s">
        <v>233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8" t="s">
        <v>87</v>
      </c>
      <c r="BK341" s="233">
        <f>ROUND(I341*H341,2)</f>
        <v>0</v>
      </c>
      <c r="BL341" s="18" t="s">
        <v>240</v>
      </c>
      <c r="BM341" s="232" t="s">
        <v>601</v>
      </c>
    </row>
    <row r="342" s="13" customFormat="1">
      <c r="A342" s="13"/>
      <c r="B342" s="234"/>
      <c r="C342" s="235"/>
      <c r="D342" s="236" t="s">
        <v>242</v>
      </c>
      <c r="E342" s="237" t="s">
        <v>1</v>
      </c>
      <c r="F342" s="238" t="s">
        <v>602</v>
      </c>
      <c r="G342" s="235"/>
      <c r="H342" s="237" t="s">
        <v>1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242</v>
      </c>
      <c r="AU342" s="244" t="s">
        <v>89</v>
      </c>
      <c r="AV342" s="13" t="s">
        <v>87</v>
      </c>
      <c r="AW342" s="13" t="s">
        <v>36</v>
      </c>
      <c r="AX342" s="13" t="s">
        <v>79</v>
      </c>
      <c r="AY342" s="244" t="s">
        <v>233</v>
      </c>
    </row>
    <row r="343" s="14" customFormat="1">
      <c r="A343" s="14"/>
      <c r="B343" s="245"/>
      <c r="C343" s="246"/>
      <c r="D343" s="236" t="s">
        <v>242</v>
      </c>
      <c r="E343" s="247" t="s">
        <v>1</v>
      </c>
      <c r="F343" s="248" t="s">
        <v>603</v>
      </c>
      <c r="G343" s="246"/>
      <c r="H343" s="249">
        <v>30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242</v>
      </c>
      <c r="AU343" s="255" t="s">
        <v>89</v>
      </c>
      <c r="AV343" s="14" t="s">
        <v>89</v>
      </c>
      <c r="AW343" s="14" t="s">
        <v>36</v>
      </c>
      <c r="AX343" s="14" t="s">
        <v>87</v>
      </c>
      <c r="AY343" s="255" t="s">
        <v>233</v>
      </c>
    </row>
    <row r="344" s="2" customFormat="1" ht="22.2" customHeight="1">
      <c r="A344" s="39"/>
      <c r="B344" s="40"/>
      <c r="C344" s="221" t="s">
        <v>604</v>
      </c>
      <c r="D344" s="221" t="s">
        <v>235</v>
      </c>
      <c r="E344" s="222" t="s">
        <v>605</v>
      </c>
      <c r="F344" s="223" t="s">
        <v>606</v>
      </c>
      <c r="G344" s="224" t="s">
        <v>238</v>
      </c>
      <c r="H344" s="225">
        <v>121.53700000000001</v>
      </c>
      <c r="I344" s="226"/>
      <c r="J344" s="227">
        <f>ROUND(I344*H344,2)</f>
        <v>0</v>
      </c>
      <c r="K344" s="223" t="s">
        <v>239</v>
      </c>
      <c r="L344" s="45"/>
      <c r="M344" s="228" t="s">
        <v>1</v>
      </c>
      <c r="N344" s="229" t="s">
        <v>44</v>
      </c>
      <c r="O344" s="92"/>
      <c r="P344" s="230">
        <f>O344*H344</f>
        <v>0</v>
      </c>
      <c r="Q344" s="230">
        <v>0</v>
      </c>
      <c r="R344" s="230">
        <f>Q344*H344</f>
        <v>0</v>
      </c>
      <c r="S344" s="230">
        <v>0.016</v>
      </c>
      <c r="T344" s="231">
        <f>S344*H344</f>
        <v>1.9445920000000001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240</v>
      </c>
      <c r="AT344" s="232" t="s">
        <v>235</v>
      </c>
      <c r="AU344" s="232" t="s">
        <v>89</v>
      </c>
      <c r="AY344" s="18" t="s">
        <v>233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87</v>
      </c>
      <c r="BK344" s="233">
        <f>ROUND(I344*H344,2)</f>
        <v>0</v>
      </c>
      <c r="BL344" s="18" t="s">
        <v>240</v>
      </c>
      <c r="BM344" s="232" t="s">
        <v>607</v>
      </c>
    </row>
    <row r="345" s="14" customFormat="1">
      <c r="A345" s="14"/>
      <c r="B345" s="245"/>
      <c r="C345" s="246"/>
      <c r="D345" s="236" t="s">
        <v>242</v>
      </c>
      <c r="E345" s="247" t="s">
        <v>1</v>
      </c>
      <c r="F345" s="248" t="s">
        <v>412</v>
      </c>
      <c r="G345" s="246"/>
      <c r="H345" s="249">
        <v>44.795000000000002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242</v>
      </c>
      <c r="AU345" s="255" t="s">
        <v>89</v>
      </c>
      <c r="AV345" s="14" t="s">
        <v>89</v>
      </c>
      <c r="AW345" s="14" t="s">
        <v>36</v>
      </c>
      <c r="AX345" s="14" t="s">
        <v>79</v>
      </c>
      <c r="AY345" s="255" t="s">
        <v>233</v>
      </c>
    </row>
    <row r="346" s="14" customFormat="1">
      <c r="A346" s="14"/>
      <c r="B346" s="245"/>
      <c r="C346" s="246"/>
      <c r="D346" s="236" t="s">
        <v>242</v>
      </c>
      <c r="E346" s="247" t="s">
        <v>1</v>
      </c>
      <c r="F346" s="248" t="s">
        <v>413</v>
      </c>
      <c r="G346" s="246"/>
      <c r="H346" s="249">
        <v>76.742000000000004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242</v>
      </c>
      <c r="AU346" s="255" t="s">
        <v>89</v>
      </c>
      <c r="AV346" s="14" t="s">
        <v>89</v>
      </c>
      <c r="AW346" s="14" t="s">
        <v>36</v>
      </c>
      <c r="AX346" s="14" t="s">
        <v>79</v>
      </c>
      <c r="AY346" s="255" t="s">
        <v>233</v>
      </c>
    </row>
    <row r="347" s="15" customFormat="1">
      <c r="A347" s="15"/>
      <c r="B347" s="266"/>
      <c r="C347" s="267"/>
      <c r="D347" s="236" t="s">
        <v>242</v>
      </c>
      <c r="E347" s="268" t="s">
        <v>1</v>
      </c>
      <c r="F347" s="269" t="s">
        <v>307</v>
      </c>
      <c r="G347" s="267"/>
      <c r="H347" s="270">
        <v>121.53700000000001</v>
      </c>
      <c r="I347" s="271"/>
      <c r="J347" s="267"/>
      <c r="K347" s="267"/>
      <c r="L347" s="272"/>
      <c r="M347" s="273"/>
      <c r="N347" s="274"/>
      <c r="O347" s="274"/>
      <c r="P347" s="274"/>
      <c r="Q347" s="274"/>
      <c r="R347" s="274"/>
      <c r="S347" s="274"/>
      <c r="T347" s="27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6" t="s">
        <v>242</v>
      </c>
      <c r="AU347" s="276" t="s">
        <v>89</v>
      </c>
      <c r="AV347" s="15" t="s">
        <v>240</v>
      </c>
      <c r="AW347" s="15" t="s">
        <v>36</v>
      </c>
      <c r="AX347" s="15" t="s">
        <v>87</v>
      </c>
      <c r="AY347" s="276" t="s">
        <v>233</v>
      </c>
    </row>
    <row r="348" s="12" customFormat="1" ht="22.8" customHeight="1">
      <c r="A348" s="12"/>
      <c r="B348" s="205"/>
      <c r="C348" s="206"/>
      <c r="D348" s="207" t="s">
        <v>78</v>
      </c>
      <c r="E348" s="219" t="s">
        <v>608</v>
      </c>
      <c r="F348" s="219" t="s">
        <v>609</v>
      </c>
      <c r="G348" s="206"/>
      <c r="H348" s="206"/>
      <c r="I348" s="209"/>
      <c r="J348" s="220">
        <f>BK348</f>
        <v>0</v>
      </c>
      <c r="K348" s="206"/>
      <c r="L348" s="211"/>
      <c r="M348" s="212"/>
      <c r="N348" s="213"/>
      <c r="O348" s="213"/>
      <c r="P348" s="214">
        <f>SUM(P349:P358)</f>
        <v>0</v>
      </c>
      <c r="Q348" s="213"/>
      <c r="R348" s="214">
        <f>SUM(R349:R358)</f>
        <v>0</v>
      </c>
      <c r="S348" s="213"/>
      <c r="T348" s="215">
        <f>SUM(T349:T358)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6" t="s">
        <v>87</v>
      </c>
      <c r="AT348" s="217" t="s">
        <v>78</v>
      </c>
      <c r="AU348" s="217" t="s">
        <v>87</v>
      </c>
      <c r="AY348" s="216" t="s">
        <v>233</v>
      </c>
      <c r="BK348" s="218">
        <f>SUM(BK349:BK358)</f>
        <v>0</v>
      </c>
    </row>
    <row r="349" s="2" customFormat="1" ht="22.2" customHeight="1">
      <c r="A349" s="39"/>
      <c r="B349" s="40"/>
      <c r="C349" s="221" t="s">
        <v>610</v>
      </c>
      <c r="D349" s="221" t="s">
        <v>235</v>
      </c>
      <c r="E349" s="222" t="s">
        <v>611</v>
      </c>
      <c r="F349" s="223" t="s">
        <v>612</v>
      </c>
      <c r="G349" s="224" t="s">
        <v>262</v>
      </c>
      <c r="H349" s="225">
        <v>83.625</v>
      </c>
      <c r="I349" s="226"/>
      <c r="J349" s="227">
        <f>ROUND(I349*H349,2)</f>
        <v>0</v>
      </c>
      <c r="K349" s="223" t="s">
        <v>239</v>
      </c>
      <c r="L349" s="45"/>
      <c r="M349" s="228" t="s">
        <v>1</v>
      </c>
      <c r="N349" s="229" t="s">
        <v>44</v>
      </c>
      <c r="O349" s="92"/>
      <c r="P349" s="230">
        <f>O349*H349</f>
        <v>0</v>
      </c>
      <c r="Q349" s="230">
        <v>0</v>
      </c>
      <c r="R349" s="230">
        <f>Q349*H349</f>
        <v>0</v>
      </c>
      <c r="S349" s="230">
        <v>0</v>
      </c>
      <c r="T349" s="23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2" t="s">
        <v>240</v>
      </c>
      <c r="AT349" s="232" t="s">
        <v>235</v>
      </c>
      <c r="AU349" s="232" t="s">
        <v>89</v>
      </c>
      <c r="AY349" s="18" t="s">
        <v>233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8" t="s">
        <v>87</v>
      </c>
      <c r="BK349" s="233">
        <f>ROUND(I349*H349,2)</f>
        <v>0</v>
      </c>
      <c r="BL349" s="18" t="s">
        <v>240</v>
      </c>
      <c r="BM349" s="232" t="s">
        <v>613</v>
      </c>
    </row>
    <row r="350" s="2" customFormat="1" ht="19.8" customHeight="1">
      <c r="A350" s="39"/>
      <c r="B350" s="40"/>
      <c r="C350" s="221" t="s">
        <v>614</v>
      </c>
      <c r="D350" s="221" t="s">
        <v>235</v>
      </c>
      <c r="E350" s="222" t="s">
        <v>615</v>
      </c>
      <c r="F350" s="223" t="s">
        <v>616</v>
      </c>
      <c r="G350" s="224" t="s">
        <v>262</v>
      </c>
      <c r="H350" s="225">
        <v>83.625</v>
      </c>
      <c r="I350" s="226"/>
      <c r="J350" s="227">
        <f>ROUND(I350*H350,2)</f>
        <v>0</v>
      </c>
      <c r="K350" s="223" t="s">
        <v>239</v>
      </c>
      <c r="L350" s="45"/>
      <c r="M350" s="228" t="s">
        <v>1</v>
      </c>
      <c r="N350" s="229" t="s">
        <v>44</v>
      </c>
      <c r="O350" s="92"/>
      <c r="P350" s="230">
        <f>O350*H350</f>
        <v>0</v>
      </c>
      <c r="Q350" s="230">
        <v>0</v>
      </c>
      <c r="R350" s="230">
        <f>Q350*H350</f>
        <v>0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240</v>
      </c>
      <c r="AT350" s="232" t="s">
        <v>235</v>
      </c>
      <c r="AU350" s="232" t="s">
        <v>89</v>
      </c>
      <c r="AY350" s="18" t="s">
        <v>233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87</v>
      </c>
      <c r="BK350" s="233">
        <f>ROUND(I350*H350,2)</f>
        <v>0</v>
      </c>
      <c r="BL350" s="18" t="s">
        <v>240</v>
      </c>
      <c r="BM350" s="232" t="s">
        <v>617</v>
      </c>
    </row>
    <row r="351" s="2" customFormat="1" ht="22.2" customHeight="1">
      <c r="A351" s="39"/>
      <c r="B351" s="40"/>
      <c r="C351" s="221" t="s">
        <v>618</v>
      </c>
      <c r="D351" s="221" t="s">
        <v>235</v>
      </c>
      <c r="E351" s="222" t="s">
        <v>619</v>
      </c>
      <c r="F351" s="223" t="s">
        <v>620</v>
      </c>
      <c r="G351" s="224" t="s">
        <v>262</v>
      </c>
      <c r="H351" s="225">
        <v>752.625</v>
      </c>
      <c r="I351" s="226"/>
      <c r="J351" s="227">
        <f>ROUND(I351*H351,2)</f>
        <v>0</v>
      </c>
      <c r="K351" s="223" t="s">
        <v>239</v>
      </c>
      <c r="L351" s="45"/>
      <c r="M351" s="228" t="s">
        <v>1</v>
      </c>
      <c r="N351" s="229" t="s">
        <v>44</v>
      </c>
      <c r="O351" s="92"/>
      <c r="P351" s="230">
        <f>O351*H351</f>
        <v>0</v>
      </c>
      <c r="Q351" s="230">
        <v>0</v>
      </c>
      <c r="R351" s="230">
        <f>Q351*H351</f>
        <v>0</v>
      </c>
      <c r="S351" s="230">
        <v>0</v>
      </c>
      <c r="T351" s="23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2" t="s">
        <v>240</v>
      </c>
      <c r="AT351" s="232" t="s">
        <v>235</v>
      </c>
      <c r="AU351" s="232" t="s">
        <v>89</v>
      </c>
      <c r="AY351" s="18" t="s">
        <v>233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18" t="s">
        <v>87</v>
      </c>
      <c r="BK351" s="233">
        <f>ROUND(I351*H351,2)</f>
        <v>0</v>
      </c>
      <c r="BL351" s="18" t="s">
        <v>240</v>
      </c>
      <c r="BM351" s="232" t="s">
        <v>621</v>
      </c>
    </row>
    <row r="352" s="14" customFormat="1">
      <c r="A352" s="14"/>
      <c r="B352" s="245"/>
      <c r="C352" s="246"/>
      <c r="D352" s="236" t="s">
        <v>242</v>
      </c>
      <c r="E352" s="246"/>
      <c r="F352" s="248" t="s">
        <v>622</v>
      </c>
      <c r="G352" s="246"/>
      <c r="H352" s="249">
        <v>752.625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242</v>
      </c>
      <c r="AU352" s="255" t="s">
        <v>89</v>
      </c>
      <c r="AV352" s="14" t="s">
        <v>89</v>
      </c>
      <c r="AW352" s="14" t="s">
        <v>4</v>
      </c>
      <c r="AX352" s="14" t="s">
        <v>87</v>
      </c>
      <c r="AY352" s="255" t="s">
        <v>233</v>
      </c>
    </row>
    <row r="353" s="2" customFormat="1" ht="22.2" customHeight="1">
      <c r="A353" s="39"/>
      <c r="B353" s="40"/>
      <c r="C353" s="221" t="s">
        <v>623</v>
      </c>
      <c r="D353" s="221" t="s">
        <v>235</v>
      </c>
      <c r="E353" s="222" t="s">
        <v>624</v>
      </c>
      <c r="F353" s="223" t="s">
        <v>625</v>
      </c>
      <c r="G353" s="224" t="s">
        <v>262</v>
      </c>
      <c r="H353" s="225">
        <v>6.0199999999999996</v>
      </c>
      <c r="I353" s="226"/>
      <c r="J353" s="227">
        <f>ROUND(I353*H353,2)</f>
        <v>0</v>
      </c>
      <c r="K353" s="223" t="s">
        <v>239</v>
      </c>
      <c r="L353" s="45"/>
      <c r="M353" s="228" t="s">
        <v>1</v>
      </c>
      <c r="N353" s="229" t="s">
        <v>44</v>
      </c>
      <c r="O353" s="92"/>
      <c r="P353" s="230">
        <f>O353*H353</f>
        <v>0</v>
      </c>
      <c r="Q353" s="230">
        <v>0</v>
      </c>
      <c r="R353" s="230">
        <f>Q353*H353</f>
        <v>0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240</v>
      </c>
      <c r="AT353" s="232" t="s">
        <v>235</v>
      </c>
      <c r="AU353" s="232" t="s">
        <v>89</v>
      </c>
      <c r="AY353" s="18" t="s">
        <v>233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87</v>
      </c>
      <c r="BK353" s="233">
        <f>ROUND(I353*H353,2)</f>
        <v>0</v>
      </c>
      <c r="BL353" s="18" t="s">
        <v>240</v>
      </c>
      <c r="BM353" s="232" t="s">
        <v>626</v>
      </c>
    </row>
    <row r="354" s="14" customFormat="1">
      <c r="A354" s="14"/>
      <c r="B354" s="245"/>
      <c r="C354" s="246"/>
      <c r="D354" s="236" t="s">
        <v>242</v>
      </c>
      <c r="E354" s="247" t="s">
        <v>1</v>
      </c>
      <c r="F354" s="248" t="s">
        <v>627</v>
      </c>
      <c r="G354" s="246"/>
      <c r="H354" s="249">
        <v>6.0199999999999996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242</v>
      </c>
      <c r="AU354" s="255" t="s">
        <v>89</v>
      </c>
      <c r="AV354" s="14" t="s">
        <v>89</v>
      </c>
      <c r="AW354" s="14" t="s">
        <v>36</v>
      </c>
      <c r="AX354" s="14" t="s">
        <v>87</v>
      </c>
      <c r="AY354" s="255" t="s">
        <v>233</v>
      </c>
    </row>
    <row r="355" s="2" customFormat="1" ht="22.2" customHeight="1">
      <c r="A355" s="39"/>
      <c r="B355" s="40"/>
      <c r="C355" s="221" t="s">
        <v>628</v>
      </c>
      <c r="D355" s="221" t="s">
        <v>235</v>
      </c>
      <c r="E355" s="222" t="s">
        <v>629</v>
      </c>
      <c r="F355" s="223" t="s">
        <v>630</v>
      </c>
      <c r="G355" s="224" t="s">
        <v>262</v>
      </c>
      <c r="H355" s="225">
        <v>45.729999999999997</v>
      </c>
      <c r="I355" s="226"/>
      <c r="J355" s="227">
        <f>ROUND(I355*H355,2)</f>
        <v>0</v>
      </c>
      <c r="K355" s="223" t="s">
        <v>239</v>
      </c>
      <c r="L355" s="45"/>
      <c r="M355" s="228" t="s">
        <v>1</v>
      </c>
      <c r="N355" s="229" t="s">
        <v>44</v>
      </c>
      <c r="O355" s="92"/>
      <c r="P355" s="230">
        <f>O355*H355</f>
        <v>0</v>
      </c>
      <c r="Q355" s="230">
        <v>0</v>
      </c>
      <c r="R355" s="230">
        <f>Q355*H355</f>
        <v>0</v>
      </c>
      <c r="S355" s="230">
        <v>0</v>
      </c>
      <c r="T355" s="23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2" t="s">
        <v>240</v>
      </c>
      <c r="AT355" s="232" t="s">
        <v>235</v>
      </c>
      <c r="AU355" s="232" t="s">
        <v>89</v>
      </c>
      <c r="AY355" s="18" t="s">
        <v>233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8" t="s">
        <v>87</v>
      </c>
      <c r="BK355" s="233">
        <f>ROUND(I355*H355,2)</f>
        <v>0</v>
      </c>
      <c r="BL355" s="18" t="s">
        <v>240</v>
      </c>
      <c r="BM355" s="232" t="s">
        <v>631</v>
      </c>
    </row>
    <row r="356" s="2" customFormat="1" ht="22.2" customHeight="1">
      <c r="A356" s="39"/>
      <c r="B356" s="40"/>
      <c r="C356" s="221" t="s">
        <v>632</v>
      </c>
      <c r="D356" s="221" t="s">
        <v>235</v>
      </c>
      <c r="E356" s="222" t="s">
        <v>633</v>
      </c>
      <c r="F356" s="223" t="s">
        <v>634</v>
      </c>
      <c r="G356" s="224" t="s">
        <v>262</v>
      </c>
      <c r="H356" s="225">
        <v>17</v>
      </c>
      <c r="I356" s="226"/>
      <c r="J356" s="227">
        <f>ROUND(I356*H356,2)</f>
        <v>0</v>
      </c>
      <c r="K356" s="223" t="s">
        <v>239</v>
      </c>
      <c r="L356" s="45"/>
      <c r="M356" s="228" t="s">
        <v>1</v>
      </c>
      <c r="N356" s="229" t="s">
        <v>44</v>
      </c>
      <c r="O356" s="92"/>
      <c r="P356" s="230">
        <f>O356*H356</f>
        <v>0</v>
      </c>
      <c r="Q356" s="230">
        <v>0</v>
      </c>
      <c r="R356" s="230">
        <f>Q356*H356</f>
        <v>0</v>
      </c>
      <c r="S356" s="230">
        <v>0</v>
      </c>
      <c r="T356" s="23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2" t="s">
        <v>240</v>
      </c>
      <c r="AT356" s="232" t="s">
        <v>235</v>
      </c>
      <c r="AU356" s="232" t="s">
        <v>89</v>
      </c>
      <c r="AY356" s="18" t="s">
        <v>233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18" t="s">
        <v>87</v>
      </c>
      <c r="BK356" s="233">
        <f>ROUND(I356*H356,2)</f>
        <v>0</v>
      </c>
      <c r="BL356" s="18" t="s">
        <v>240</v>
      </c>
      <c r="BM356" s="232" t="s">
        <v>635</v>
      </c>
    </row>
    <row r="357" s="2" customFormat="1" ht="22.2" customHeight="1">
      <c r="A357" s="39"/>
      <c r="B357" s="40"/>
      <c r="C357" s="221" t="s">
        <v>636</v>
      </c>
      <c r="D357" s="221" t="s">
        <v>235</v>
      </c>
      <c r="E357" s="222" t="s">
        <v>637</v>
      </c>
      <c r="F357" s="223" t="s">
        <v>638</v>
      </c>
      <c r="G357" s="224" t="s">
        <v>262</v>
      </c>
      <c r="H357" s="225">
        <v>14.904</v>
      </c>
      <c r="I357" s="226"/>
      <c r="J357" s="227">
        <f>ROUND(I357*H357,2)</f>
        <v>0</v>
      </c>
      <c r="K357" s="223" t="s">
        <v>239</v>
      </c>
      <c r="L357" s="45"/>
      <c r="M357" s="228" t="s">
        <v>1</v>
      </c>
      <c r="N357" s="229" t="s">
        <v>44</v>
      </c>
      <c r="O357" s="92"/>
      <c r="P357" s="230">
        <f>O357*H357</f>
        <v>0</v>
      </c>
      <c r="Q357" s="230">
        <v>0</v>
      </c>
      <c r="R357" s="230">
        <f>Q357*H357</f>
        <v>0</v>
      </c>
      <c r="S357" s="230">
        <v>0</v>
      </c>
      <c r="T357" s="23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2" t="s">
        <v>240</v>
      </c>
      <c r="AT357" s="232" t="s">
        <v>235</v>
      </c>
      <c r="AU357" s="232" t="s">
        <v>89</v>
      </c>
      <c r="AY357" s="18" t="s">
        <v>233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8" t="s">
        <v>87</v>
      </c>
      <c r="BK357" s="233">
        <f>ROUND(I357*H357,2)</f>
        <v>0</v>
      </c>
      <c r="BL357" s="18" t="s">
        <v>240</v>
      </c>
      <c r="BM357" s="232" t="s">
        <v>639</v>
      </c>
    </row>
    <row r="358" s="14" customFormat="1">
      <c r="A358" s="14"/>
      <c r="B358" s="245"/>
      <c r="C358" s="246"/>
      <c r="D358" s="236" t="s">
        <v>242</v>
      </c>
      <c r="E358" s="247" t="s">
        <v>1</v>
      </c>
      <c r="F358" s="248" t="s">
        <v>640</v>
      </c>
      <c r="G358" s="246"/>
      <c r="H358" s="249">
        <v>14.904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242</v>
      </c>
      <c r="AU358" s="255" t="s">
        <v>89</v>
      </c>
      <c r="AV358" s="14" t="s">
        <v>89</v>
      </c>
      <c r="AW358" s="14" t="s">
        <v>36</v>
      </c>
      <c r="AX358" s="14" t="s">
        <v>87</v>
      </c>
      <c r="AY358" s="255" t="s">
        <v>233</v>
      </c>
    </row>
    <row r="359" s="12" customFormat="1" ht="22.8" customHeight="1">
      <c r="A359" s="12"/>
      <c r="B359" s="205"/>
      <c r="C359" s="206"/>
      <c r="D359" s="207" t="s">
        <v>78</v>
      </c>
      <c r="E359" s="219" t="s">
        <v>641</v>
      </c>
      <c r="F359" s="219" t="s">
        <v>642</v>
      </c>
      <c r="G359" s="206"/>
      <c r="H359" s="206"/>
      <c r="I359" s="209"/>
      <c r="J359" s="220">
        <f>BK359</f>
        <v>0</v>
      </c>
      <c r="K359" s="206"/>
      <c r="L359" s="211"/>
      <c r="M359" s="212"/>
      <c r="N359" s="213"/>
      <c r="O359" s="213"/>
      <c r="P359" s="214">
        <f>P360</f>
        <v>0</v>
      </c>
      <c r="Q359" s="213"/>
      <c r="R359" s="214">
        <f>R360</f>
        <v>0</v>
      </c>
      <c r="S359" s="213"/>
      <c r="T359" s="215">
        <f>T360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6" t="s">
        <v>87</v>
      </c>
      <c r="AT359" s="217" t="s">
        <v>78</v>
      </c>
      <c r="AU359" s="217" t="s">
        <v>87</v>
      </c>
      <c r="AY359" s="216" t="s">
        <v>233</v>
      </c>
      <c r="BK359" s="218">
        <f>BK360</f>
        <v>0</v>
      </c>
    </row>
    <row r="360" s="2" customFormat="1" ht="30" customHeight="1">
      <c r="A360" s="39"/>
      <c r="B360" s="40"/>
      <c r="C360" s="221" t="s">
        <v>643</v>
      </c>
      <c r="D360" s="221" t="s">
        <v>235</v>
      </c>
      <c r="E360" s="222" t="s">
        <v>644</v>
      </c>
      <c r="F360" s="223" t="s">
        <v>645</v>
      </c>
      <c r="G360" s="224" t="s">
        <v>262</v>
      </c>
      <c r="H360" s="225">
        <v>12.648</v>
      </c>
      <c r="I360" s="226"/>
      <c r="J360" s="227">
        <f>ROUND(I360*H360,2)</f>
        <v>0</v>
      </c>
      <c r="K360" s="223" t="s">
        <v>239</v>
      </c>
      <c r="L360" s="45"/>
      <c r="M360" s="228" t="s">
        <v>1</v>
      </c>
      <c r="N360" s="229" t="s">
        <v>44</v>
      </c>
      <c r="O360" s="92"/>
      <c r="P360" s="230">
        <f>O360*H360</f>
        <v>0</v>
      </c>
      <c r="Q360" s="230">
        <v>0</v>
      </c>
      <c r="R360" s="230">
        <f>Q360*H360</f>
        <v>0</v>
      </c>
      <c r="S360" s="230">
        <v>0</v>
      </c>
      <c r="T360" s="231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2" t="s">
        <v>240</v>
      </c>
      <c r="AT360" s="232" t="s">
        <v>235</v>
      </c>
      <c r="AU360" s="232" t="s">
        <v>89</v>
      </c>
      <c r="AY360" s="18" t="s">
        <v>233</v>
      </c>
      <c r="BE360" s="233">
        <f>IF(N360="základní",J360,0)</f>
        <v>0</v>
      </c>
      <c r="BF360" s="233">
        <f>IF(N360="snížená",J360,0)</f>
        <v>0</v>
      </c>
      <c r="BG360" s="233">
        <f>IF(N360="zákl. přenesená",J360,0)</f>
        <v>0</v>
      </c>
      <c r="BH360" s="233">
        <f>IF(N360="sníž. přenesená",J360,0)</f>
        <v>0</v>
      </c>
      <c r="BI360" s="233">
        <f>IF(N360="nulová",J360,0)</f>
        <v>0</v>
      </c>
      <c r="BJ360" s="18" t="s">
        <v>87</v>
      </c>
      <c r="BK360" s="233">
        <f>ROUND(I360*H360,2)</f>
        <v>0</v>
      </c>
      <c r="BL360" s="18" t="s">
        <v>240</v>
      </c>
      <c r="BM360" s="232" t="s">
        <v>646</v>
      </c>
    </row>
    <row r="361" s="12" customFormat="1" ht="25.92" customHeight="1">
      <c r="A361" s="12"/>
      <c r="B361" s="205"/>
      <c r="C361" s="206"/>
      <c r="D361" s="207" t="s">
        <v>78</v>
      </c>
      <c r="E361" s="208" t="s">
        <v>647</v>
      </c>
      <c r="F361" s="208" t="s">
        <v>648</v>
      </c>
      <c r="G361" s="206"/>
      <c r="H361" s="206"/>
      <c r="I361" s="209"/>
      <c r="J361" s="210">
        <f>BK361</f>
        <v>0</v>
      </c>
      <c r="K361" s="206"/>
      <c r="L361" s="211"/>
      <c r="M361" s="212"/>
      <c r="N361" s="213"/>
      <c r="O361" s="213"/>
      <c r="P361" s="214">
        <f>P362+P405+P476+P480+P493+P602+P628+P721+P840+P862+P880+P918</f>
        <v>0</v>
      </c>
      <c r="Q361" s="213"/>
      <c r="R361" s="214">
        <f>R362+R405+R476+R480+R493+R602+R628+R721+R840+R862+R880+R918</f>
        <v>112.45135385</v>
      </c>
      <c r="S361" s="213"/>
      <c r="T361" s="215">
        <f>T362+T405+T476+T480+T493+T602+T628+T721+T840+T862+T880+T918</f>
        <v>48.455329110000001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16" t="s">
        <v>89</v>
      </c>
      <c r="AT361" s="217" t="s">
        <v>78</v>
      </c>
      <c r="AU361" s="217" t="s">
        <v>79</v>
      </c>
      <c r="AY361" s="216" t="s">
        <v>233</v>
      </c>
      <c r="BK361" s="218">
        <f>BK362+BK405+BK476+BK480+BK493+BK602+BK628+BK721+BK840+BK862+BK880+BK918</f>
        <v>0</v>
      </c>
    </row>
    <row r="362" s="12" customFormat="1" ht="22.8" customHeight="1">
      <c r="A362" s="12"/>
      <c r="B362" s="205"/>
      <c r="C362" s="206"/>
      <c r="D362" s="207" t="s">
        <v>78</v>
      </c>
      <c r="E362" s="219" t="s">
        <v>649</v>
      </c>
      <c r="F362" s="219" t="s">
        <v>650</v>
      </c>
      <c r="G362" s="206"/>
      <c r="H362" s="206"/>
      <c r="I362" s="209"/>
      <c r="J362" s="220">
        <f>BK362</f>
        <v>0</v>
      </c>
      <c r="K362" s="206"/>
      <c r="L362" s="211"/>
      <c r="M362" s="212"/>
      <c r="N362" s="213"/>
      <c r="O362" s="213"/>
      <c r="P362" s="214">
        <f>SUM(P363:P404)</f>
        <v>0</v>
      </c>
      <c r="Q362" s="213"/>
      <c r="R362" s="214">
        <f>SUM(R363:R404)</f>
        <v>1.44055182</v>
      </c>
      <c r="S362" s="213"/>
      <c r="T362" s="215">
        <f>SUM(T363:T404)</f>
        <v>0.89899259999999992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6" t="s">
        <v>89</v>
      </c>
      <c r="AT362" s="217" t="s">
        <v>78</v>
      </c>
      <c r="AU362" s="217" t="s">
        <v>87</v>
      </c>
      <c r="AY362" s="216" t="s">
        <v>233</v>
      </c>
      <c r="BK362" s="218">
        <f>SUM(BK363:BK404)</f>
        <v>0</v>
      </c>
    </row>
    <row r="363" s="2" customFormat="1" ht="22.2" customHeight="1">
      <c r="A363" s="39"/>
      <c r="B363" s="40"/>
      <c r="C363" s="221" t="s">
        <v>651</v>
      </c>
      <c r="D363" s="221" t="s">
        <v>235</v>
      </c>
      <c r="E363" s="222" t="s">
        <v>652</v>
      </c>
      <c r="F363" s="223" t="s">
        <v>653</v>
      </c>
      <c r="G363" s="224" t="s">
        <v>238</v>
      </c>
      <c r="H363" s="225">
        <v>56.942</v>
      </c>
      <c r="I363" s="226"/>
      <c r="J363" s="227">
        <f>ROUND(I363*H363,2)</f>
        <v>0</v>
      </c>
      <c r="K363" s="223" t="s">
        <v>239</v>
      </c>
      <c r="L363" s="45"/>
      <c r="M363" s="228" t="s">
        <v>1</v>
      </c>
      <c r="N363" s="229" t="s">
        <v>44</v>
      </c>
      <c r="O363" s="92"/>
      <c r="P363" s="230">
        <f>O363*H363</f>
        <v>0</v>
      </c>
      <c r="Q363" s="230">
        <v>0</v>
      </c>
      <c r="R363" s="230">
        <f>Q363*H363</f>
        <v>0</v>
      </c>
      <c r="S363" s="230">
        <v>0</v>
      </c>
      <c r="T363" s="23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2" t="s">
        <v>324</v>
      </c>
      <c r="AT363" s="232" t="s">
        <v>235</v>
      </c>
      <c r="AU363" s="232" t="s">
        <v>89</v>
      </c>
      <c r="AY363" s="18" t="s">
        <v>233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18" t="s">
        <v>87</v>
      </c>
      <c r="BK363" s="233">
        <f>ROUND(I363*H363,2)</f>
        <v>0</v>
      </c>
      <c r="BL363" s="18" t="s">
        <v>324</v>
      </c>
      <c r="BM363" s="232" t="s">
        <v>654</v>
      </c>
    </row>
    <row r="364" s="14" customFormat="1">
      <c r="A364" s="14"/>
      <c r="B364" s="245"/>
      <c r="C364" s="246"/>
      <c r="D364" s="236" t="s">
        <v>242</v>
      </c>
      <c r="E364" s="247" t="s">
        <v>1</v>
      </c>
      <c r="F364" s="248" t="s">
        <v>655</v>
      </c>
      <c r="G364" s="246"/>
      <c r="H364" s="249">
        <v>56.942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242</v>
      </c>
      <c r="AU364" s="255" t="s">
        <v>89</v>
      </c>
      <c r="AV364" s="14" t="s">
        <v>89</v>
      </c>
      <c r="AW364" s="14" t="s">
        <v>36</v>
      </c>
      <c r="AX364" s="14" t="s">
        <v>87</v>
      </c>
      <c r="AY364" s="255" t="s">
        <v>233</v>
      </c>
    </row>
    <row r="365" s="2" customFormat="1" ht="14.4" customHeight="1">
      <c r="A365" s="39"/>
      <c r="B365" s="40"/>
      <c r="C365" s="256" t="s">
        <v>656</v>
      </c>
      <c r="D365" s="256" t="s">
        <v>284</v>
      </c>
      <c r="E365" s="257" t="s">
        <v>657</v>
      </c>
      <c r="F365" s="258" t="s">
        <v>658</v>
      </c>
      <c r="G365" s="259" t="s">
        <v>262</v>
      </c>
      <c r="H365" s="260">
        <v>0.017999999999999999</v>
      </c>
      <c r="I365" s="261"/>
      <c r="J365" s="262">
        <f>ROUND(I365*H365,2)</f>
        <v>0</v>
      </c>
      <c r="K365" s="258" t="s">
        <v>239</v>
      </c>
      <c r="L365" s="263"/>
      <c r="M365" s="264" t="s">
        <v>1</v>
      </c>
      <c r="N365" s="265" t="s">
        <v>44</v>
      </c>
      <c r="O365" s="92"/>
      <c r="P365" s="230">
        <f>O365*H365</f>
        <v>0</v>
      </c>
      <c r="Q365" s="230">
        <v>1</v>
      </c>
      <c r="R365" s="230">
        <f>Q365*H365</f>
        <v>0.017999999999999999</v>
      </c>
      <c r="S365" s="230">
        <v>0</v>
      </c>
      <c r="T365" s="23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2" t="s">
        <v>414</v>
      </c>
      <c r="AT365" s="232" t="s">
        <v>284</v>
      </c>
      <c r="AU365" s="232" t="s">
        <v>89</v>
      </c>
      <c r="AY365" s="18" t="s">
        <v>233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8" t="s">
        <v>87</v>
      </c>
      <c r="BK365" s="233">
        <f>ROUND(I365*H365,2)</f>
        <v>0</v>
      </c>
      <c r="BL365" s="18" t="s">
        <v>324</v>
      </c>
      <c r="BM365" s="232" t="s">
        <v>659</v>
      </c>
    </row>
    <row r="366" s="14" customFormat="1">
      <c r="A366" s="14"/>
      <c r="B366" s="245"/>
      <c r="C366" s="246"/>
      <c r="D366" s="236" t="s">
        <v>242</v>
      </c>
      <c r="E366" s="246"/>
      <c r="F366" s="248" t="s">
        <v>660</v>
      </c>
      <c r="G366" s="246"/>
      <c r="H366" s="249">
        <v>0.017999999999999999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242</v>
      </c>
      <c r="AU366" s="255" t="s">
        <v>89</v>
      </c>
      <c r="AV366" s="14" t="s">
        <v>89</v>
      </c>
      <c r="AW366" s="14" t="s">
        <v>4</v>
      </c>
      <c r="AX366" s="14" t="s">
        <v>87</v>
      </c>
      <c r="AY366" s="255" t="s">
        <v>233</v>
      </c>
    </row>
    <row r="367" s="2" customFormat="1" ht="14.4" customHeight="1">
      <c r="A367" s="39"/>
      <c r="B367" s="40"/>
      <c r="C367" s="221" t="s">
        <v>661</v>
      </c>
      <c r="D367" s="221" t="s">
        <v>235</v>
      </c>
      <c r="E367" s="222" t="s">
        <v>662</v>
      </c>
      <c r="F367" s="223" t="s">
        <v>663</v>
      </c>
      <c r="G367" s="224" t="s">
        <v>238</v>
      </c>
      <c r="H367" s="225">
        <v>799.90999999999997</v>
      </c>
      <c r="I367" s="226"/>
      <c r="J367" s="227">
        <f>ROUND(I367*H367,2)</f>
        <v>0</v>
      </c>
      <c r="K367" s="223" t="s">
        <v>239</v>
      </c>
      <c r="L367" s="45"/>
      <c r="M367" s="228" t="s">
        <v>1</v>
      </c>
      <c r="N367" s="229" t="s">
        <v>44</v>
      </c>
      <c r="O367" s="92"/>
      <c r="P367" s="230">
        <f>O367*H367</f>
        <v>0</v>
      </c>
      <c r="Q367" s="230">
        <v>0</v>
      </c>
      <c r="R367" s="230">
        <f>Q367*H367</f>
        <v>0</v>
      </c>
      <c r="S367" s="230">
        <v>0.00066</v>
      </c>
      <c r="T367" s="231">
        <f>S367*H367</f>
        <v>0.52794059999999998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2" t="s">
        <v>324</v>
      </c>
      <c r="AT367" s="232" t="s">
        <v>235</v>
      </c>
      <c r="AU367" s="232" t="s">
        <v>89</v>
      </c>
      <c r="AY367" s="18" t="s">
        <v>233</v>
      </c>
      <c r="BE367" s="233">
        <f>IF(N367="základní",J367,0)</f>
        <v>0</v>
      </c>
      <c r="BF367" s="233">
        <f>IF(N367="snížená",J367,0)</f>
        <v>0</v>
      </c>
      <c r="BG367" s="233">
        <f>IF(N367="zákl. přenesená",J367,0)</f>
        <v>0</v>
      </c>
      <c r="BH367" s="233">
        <f>IF(N367="sníž. přenesená",J367,0)</f>
        <v>0</v>
      </c>
      <c r="BI367" s="233">
        <f>IF(N367="nulová",J367,0)</f>
        <v>0</v>
      </c>
      <c r="BJ367" s="18" t="s">
        <v>87</v>
      </c>
      <c r="BK367" s="233">
        <f>ROUND(I367*H367,2)</f>
        <v>0</v>
      </c>
      <c r="BL367" s="18" t="s">
        <v>324</v>
      </c>
      <c r="BM367" s="232" t="s">
        <v>664</v>
      </c>
    </row>
    <row r="368" s="14" customFormat="1">
      <c r="A368" s="14"/>
      <c r="B368" s="245"/>
      <c r="C368" s="246"/>
      <c r="D368" s="236" t="s">
        <v>242</v>
      </c>
      <c r="E368" s="247" t="s">
        <v>1</v>
      </c>
      <c r="F368" s="248" t="s">
        <v>665</v>
      </c>
      <c r="G368" s="246"/>
      <c r="H368" s="249">
        <v>799.90999999999997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242</v>
      </c>
      <c r="AU368" s="255" t="s">
        <v>89</v>
      </c>
      <c r="AV368" s="14" t="s">
        <v>89</v>
      </c>
      <c r="AW368" s="14" t="s">
        <v>36</v>
      </c>
      <c r="AX368" s="14" t="s">
        <v>87</v>
      </c>
      <c r="AY368" s="255" t="s">
        <v>233</v>
      </c>
    </row>
    <row r="369" s="2" customFormat="1" ht="14.4" customHeight="1">
      <c r="A369" s="39"/>
      <c r="B369" s="40"/>
      <c r="C369" s="221" t="s">
        <v>666</v>
      </c>
      <c r="D369" s="221" t="s">
        <v>235</v>
      </c>
      <c r="E369" s="222" t="s">
        <v>667</v>
      </c>
      <c r="F369" s="223" t="s">
        <v>668</v>
      </c>
      <c r="G369" s="224" t="s">
        <v>238</v>
      </c>
      <c r="H369" s="225">
        <v>22.488</v>
      </c>
      <c r="I369" s="226"/>
      <c r="J369" s="227">
        <f>ROUND(I369*H369,2)</f>
        <v>0</v>
      </c>
      <c r="K369" s="223" t="s">
        <v>239</v>
      </c>
      <c r="L369" s="45"/>
      <c r="M369" s="228" t="s">
        <v>1</v>
      </c>
      <c r="N369" s="229" t="s">
        <v>44</v>
      </c>
      <c r="O369" s="92"/>
      <c r="P369" s="230">
        <f>O369*H369</f>
        <v>0</v>
      </c>
      <c r="Q369" s="230">
        <v>0</v>
      </c>
      <c r="R369" s="230">
        <f>Q369*H369</f>
        <v>0</v>
      </c>
      <c r="S369" s="230">
        <v>0.016500000000000001</v>
      </c>
      <c r="T369" s="231">
        <f>S369*H369</f>
        <v>0.37105199999999999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2" t="s">
        <v>324</v>
      </c>
      <c r="AT369" s="232" t="s">
        <v>235</v>
      </c>
      <c r="AU369" s="232" t="s">
        <v>89</v>
      </c>
      <c r="AY369" s="18" t="s">
        <v>233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8" t="s">
        <v>87</v>
      </c>
      <c r="BK369" s="233">
        <f>ROUND(I369*H369,2)</f>
        <v>0</v>
      </c>
      <c r="BL369" s="18" t="s">
        <v>324</v>
      </c>
      <c r="BM369" s="232" t="s">
        <v>669</v>
      </c>
    </row>
    <row r="370" s="14" customFormat="1">
      <c r="A370" s="14"/>
      <c r="B370" s="245"/>
      <c r="C370" s="246"/>
      <c r="D370" s="236" t="s">
        <v>242</v>
      </c>
      <c r="E370" s="247" t="s">
        <v>1</v>
      </c>
      <c r="F370" s="248" t="s">
        <v>670</v>
      </c>
      <c r="G370" s="246"/>
      <c r="H370" s="249">
        <v>22.488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5" t="s">
        <v>242</v>
      </c>
      <c r="AU370" s="255" t="s">
        <v>89</v>
      </c>
      <c r="AV370" s="14" t="s">
        <v>89</v>
      </c>
      <c r="AW370" s="14" t="s">
        <v>36</v>
      </c>
      <c r="AX370" s="14" t="s">
        <v>87</v>
      </c>
      <c r="AY370" s="255" t="s">
        <v>233</v>
      </c>
    </row>
    <row r="371" s="2" customFormat="1" ht="14.4" customHeight="1">
      <c r="A371" s="39"/>
      <c r="B371" s="40"/>
      <c r="C371" s="221" t="s">
        <v>671</v>
      </c>
      <c r="D371" s="221" t="s">
        <v>235</v>
      </c>
      <c r="E371" s="222" t="s">
        <v>672</v>
      </c>
      <c r="F371" s="223" t="s">
        <v>673</v>
      </c>
      <c r="G371" s="224" t="s">
        <v>238</v>
      </c>
      <c r="H371" s="225">
        <v>83.325999999999993</v>
      </c>
      <c r="I371" s="226"/>
      <c r="J371" s="227">
        <f>ROUND(I371*H371,2)</f>
        <v>0</v>
      </c>
      <c r="K371" s="223" t="s">
        <v>239</v>
      </c>
      <c r="L371" s="45"/>
      <c r="M371" s="228" t="s">
        <v>1</v>
      </c>
      <c r="N371" s="229" t="s">
        <v>44</v>
      </c>
      <c r="O371" s="92"/>
      <c r="P371" s="230">
        <f>O371*H371</f>
        <v>0</v>
      </c>
      <c r="Q371" s="230">
        <v>0.00088000000000000003</v>
      </c>
      <c r="R371" s="230">
        <f>Q371*H371</f>
        <v>0.073326879999999997</v>
      </c>
      <c r="S371" s="230">
        <v>0</v>
      </c>
      <c r="T371" s="23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2" t="s">
        <v>324</v>
      </c>
      <c r="AT371" s="232" t="s">
        <v>235</v>
      </c>
      <c r="AU371" s="232" t="s">
        <v>89</v>
      </c>
      <c r="AY371" s="18" t="s">
        <v>233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18" t="s">
        <v>87</v>
      </c>
      <c r="BK371" s="233">
        <f>ROUND(I371*H371,2)</f>
        <v>0</v>
      </c>
      <c r="BL371" s="18" t="s">
        <v>324</v>
      </c>
      <c r="BM371" s="232" t="s">
        <v>674</v>
      </c>
    </row>
    <row r="372" s="13" customFormat="1">
      <c r="A372" s="13"/>
      <c r="B372" s="234"/>
      <c r="C372" s="235"/>
      <c r="D372" s="236" t="s">
        <v>242</v>
      </c>
      <c r="E372" s="237" t="s">
        <v>1</v>
      </c>
      <c r="F372" s="238" t="s">
        <v>675</v>
      </c>
      <c r="G372" s="235"/>
      <c r="H372" s="237" t="s">
        <v>1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242</v>
      </c>
      <c r="AU372" s="244" t="s">
        <v>89</v>
      </c>
      <c r="AV372" s="13" t="s">
        <v>87</v>
      </c>
      <c r="AW372" s="13" t="s">
        <v>36</v>
      </c>
      <c r="AX372" s="13" t="s">
        <v>79</v>
      </c>
      <c r="AY372" s="244" t="s">
        <v>233</v>
      </c>
    </row>
    <row r="373" s="14" customFormat="1">
      <c r="A373" s="14"/>
      <c r="B373" s="245"/>
      <c r="C373" s="246"/>
      <c r="D373" s="236" t="s">
        <v>242</v>
      </c>
      <c r="E373" s="247" t="s">
        <v>1</v>
      </c>
      <c r="F373" s="248" t="s">
        <v>146</v>
      </c>
      <c r="G373" s="246"/>
      <c r="H373" s="249">
        <v>56.942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242</v>
      </c>
      <c r="AU373" s="255" t="s">
        <v>89</v>
      </c>
      <c r="AV373" s="14" t="s">
        <v>89</v>
      </c>
      <c r="AW373" s="14" t="s">
        <v>36</v>
      </c>
      <c r="AX373" s="14" t="s">
        <v>79</v>
      </c>
      <c r="AY373" s="255" t="s">
        <v>233</v>
      </c>
    </row>
    <row r="374" s="13" customFormat="1">
      <c r="A374" s="13"/>
      <c r="B374" s="234"/>
      <c r="C374" s="235"/>
      <c r="D374" s="236" t="s">
        <v>242</v>
      </c>
      <c r="E374" s="237" t="s">
        <v>1</v>
      </c>
      <c r="F374" s="238" t="s">
        <v>676</v>
      </c>
      <c r="G374" s="235"/>
      <c r="H374" s="237" t="s">
        <v>1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242</v>
      </c>
      <c r="AU374" s="244" t="s">
        <v>89</v>
      </c>
      <c r="AV374" s="13" t="s">
        <v>87</v>
      </c>
      <c r="AW374" s="13" t="s">
        <v>36</v>
      </c>
      <c r="AX374" s="13" t="s">
        <v>79</v>
      </c>
      <c r="AY374" s="244" t="s">
        <v>233</v>
      </c>
    </row>
    <row r="375" s="14" customFormat="1">
      <c r="A375" s="14"/>
      <c r="B375" s="245"/>
      <c r="C375" s="246"/>
      <c r="D375" s="236" t="s">
        <v>242</v>
      </c>
      <c r="E375" s="247" t="s">
        <v>1</v>
      </c>
      <c r="F375" s="248" t="s">
        <v>677</v>
      </c>
      <c r="G375" s="246"/>
      <c r="H375" s="249">
        <v>1.5800000000000001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242</v>
      </c>
      <c r="AU375" s="255" t="s">
        <v>89</v>
      </c>
      <c r="AV375" s="14" t="s">
        <v>89</v>
      </c>
      <c r="AW375" s="14" t="s">
        <v>36</v>
      </c>
      <c r="AX375" s="14" t="s">
        <v>79</v>
      </c>
      <c r="AY375" s="255" t="s">
        <v>233</v>
      </c>
    </row>
    <row r="376" s="14" customFormat="1">
      <c r="A376" s="14"/>
      <c r="B376" s="245"/>
      <c r="C376" s="246"/>
      <c r="D376" s="236" t="s">
        <v>242</v>
      </c>
      <c r="E376" s="247" t="s">
        <v>1</v>
      </c>
      <c r="F376" s="248" t="s">
        <v>678</v>
      </c>
      <c r="G376" s="246"/>
      <c r="H376" s="249">
        <v>6.569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242</v>
      </c>
      <c r="AU376" s="255" t="s">
        <v>89</v>
      </c>
      <c r="AV376" s="14" t="s">
        <v>89</v>
      </c>
      <c r="AW376" s="14" t="s">
        <v>36</v>
      </c>
      <c r="AX376" s="14" t="s">
        <v>79</v>
      </c>
      <c r="AY376" s="255" t="s">
        <v>233</v>
      </c>
    </row>
    <row r="377" s="13" customFormat="1">
      <c r="A377" s="13"/>
      <c r="B377" s="234"/>
      <c r="C377" s="235"/>
      <c r="D377" s="236" t="s">
        <v>242</v>
      </c>
      <c r="E377" s="237" t="s">
        <v>1</v>
      </c>
      <c r="F377" s="238" t="s">
        <v>679</v>
      </c>
      <c r="G377" s="235"/>
      <c r="H377" s="237" t="s">
        <v>1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242</v>
      </c>
      <c r="AU377" s="244" t="s">
        <v>89</v>
      </c>
      <c r="AV377" s="13" t="s">
        <v>87</v>
      </c>
      <c r="AW377" s="13" t="s">
        <v>36</v>
      </c>
      <c r="AX377" s="13" t="s">
        <v>79</v>
      </c>
      <c r="AY377" s="244" t="s">
        <v>233</v>
      </c>
    </row>
    <row r="378" s="14" customFormat="1">
      <c r="A378" s="14"/>
      <c r="B378" s="245"/>
      <c r="C378" s="246"/>
      <c r="D378" s="236" t="s">
        <v>242</v>
      </c>
      <c r="E378" s="247" t="s">
        <v>1</v>
      </c>
      <c r="F378" s="248" t="s">
        <v>680</v>
      </c>
      <c r="G378" s="246"/>
      <c r="H378" s="249">
        <v>18.234999999999999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242</v>
      </c>
      <c r="AU378" s="255" t="s">
        <v>89</v>
      </c>
      <c r="AV378" s="14" t="s">
        <v>89</v>
      </c>
      <c r="AW378" s="14" t="s">
        <v>36</v>
      </c>
      <c r="AX378" s="14" t="s">
        <v>79</v>
      </c>
      <c r="AY378" s="255" t="s">
        <v>233</v>
      </c>
    </row>
    <row r="379" s="15" customFormat="1">
      <c r="A379" s="15"/>
      <c r="B379" s="266"/>
      <c r="C379" s="267"/>
      <c r="D379" s="236" t="s">
        <v>242</v>
      </c>
      <c r="E379" s="268" t="s">
        <v>1</v>
      </c>
      <c r="F379" s="269" t="s">
        <v>307</v>
      </c>
      <c r="G379" s="267"/>
      <c r="H379" s="270">
        <v>83.325999999999993</v>
      </c>
      <c r="I379" s="271"/>
      <c r="J379" s="267"/>
      <c r="K379" s="267"/>
      <c r="L379" s="272"/>
      <c r="M379" s="273"/>
      <c r="N379" s="274"/>
      <c r="O379" s="274"/>
      <c r="P379" s="274"/>
      <c r="Q379" s="274"/>
      <c r="R379" s="274"/>
      <c r="S379" s="274"/>
      <c r="T379" s="27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6" t="s">
        <v>242</v>
      </c>
      <c r="AU379" s="276" t="s">
        <v>89</v>
      </c>
      <c r="AV379" s="15" t="s">
        <v>240</v>
      </c>
      <c r="AW379" s="15" t="s">
        <v>36</v>
      </c>
      <c r="AX379" s="15" t="s">
        <v>87</v>
      </c>
      <c r="AY379" s="276" t="s">
        <v>233</v>
      </c>
    </row>
    <row r="380" s="2" customFormat="1" ht="22.2" customHeight="1">
      <c r="A380" s="39"/>
      <c r="B380" s="40"/>
      <c r="C380" s="256" t="s">
        <v>681</v>
      </c>
      <c r="D380" s="256" t="s">
        <v>284</v>
      </c>
      <c r="E380" s="257" t="s">
        <v>682</v>
      </c>
      <c r="F380" s="258" t="s">
        <v>683</v>
      </c>
      <c r="G380" s="259" t="s">
        <v>238</v>
      </c>
      <c r="H380" s="260">
        <v>97.116</v>
      </c>
      <c r="I380" s="261"/>
      <c r="J380" s="262">
        <f>ROUND(I380*H380,2)</f>
        <v>0</v>
      </c>
      <c r="K380" s="258" t="s">
        <v>239</v>
      </c>
      <c r="L380" s="263"/>
      <c r="M380" s="264" t="s">
        <v>1</v>
      </c>
      <c r="N380" s="265" t="s">
        <v>44</v>
      </c>
      <c r="O380" s="92"/>
      <c r="P380" s="230">
        <f>O380*H380</f>
        <v>0</v>
      </c>
      <c r="Q380" s="230">
        <v>0.0040000000000000001</v>
      </c>
      <c r="R380" s="230">
        <f>Q380*H380</f>
        <v>0.38846400000000003</v>
      </c>
      <c r="S380" s="230">
        <v>0</v>
      </c>
      <c r="T380" s="23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2" t="s">
        <v>414</v>
      </c>
      <c r="AT380" s="232" t="s">
        <v>284</v>
      </c>
      <c r="AU380" s="232" t="s">
        <v>89</v>
      </c>
      <c r="AY380" s="18" t="s">
        <v>233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8" t="s">
        <v>87</v>
      </c>
      <c r="BK380" s="233">
        <f>ROUND(I380*H380,2)</f>
        <v>0</v>
      </c>
      <c r="BL380" s="18" t="s">
        <v>324</v>
      </c>
      <c r="BM380" s="232" t="s">
        <v>684</v>
      </c>
    </row>
    <row r="381" s="14" customFormat="1">
      <c r="A381" s="14"/>
      <c r="B381" s="245"/>
      <c r="C381" s="246"/>
      <c r="D381" s="236" t="s">
        <v>242</v>
      </c>
      <c r="E381" s="246"/>
      <c r="F381" s="248" t="s">
        <v>685</v>
      </c>
      <c r="G381" s="246"/>
      <c r="H381" s="249">
        <v>97.116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242</v>
      </c>
      <c r="AU381" s="255" t="s">
        <v>89</v>
      </c>
      <c r="AV381" s="14" t="s">
        <v>89</v>
      </c>
      <c r="AW381" s="14" t="s">
        <v>4</v>
      </c>
      <c r="AX381" s="14" t="s">
        <v>87</v>
      </c>
      <c r="AY381" s="255" t="s">
        <v>233</v>
      </c>
    </row>
    <row r="382" s="2" customFormat="1" ht="30" customHeight="1">
      <c r="A382" s="39"/>
      <c r="B382" s="40"/>
      <c r="C382" s="221" t="s">
        <v>686</v>
      </c>
      <c r="D382" s="221" t="s">
        <v>235</v>
      </c>
      <c r="E382" s="222" t="s">
        <v>687</v>
      </c>
      <c r="F382" s="223" t="s">
        <v>688</v>
      </c>
      <c r="G382" s="224" t="s">
        <v>565</v>
      </c>
      <c r="H382" s="225">
        <v>12</v>
      </c>
      <c r="I382" s="226"/>
      <c r="J382" s="227">
        <f>ROUND(I382*H382,2)</f>
        <v>0</v>
      </c>
      <c r="K382" s="223" t="s">
        <v>239</v>
      </c>
      <c r="L382" s="45"/>
      <c r="M382" s="228" t="s">
        <v>1</v>
      </c>
      <c r="N382" s="229" t="s">
        <v>44</v>
      </c>
      <c r="O382" s="92"/>
      <c r="P382" s="230">
        <f>O382*H382</f>
        <v>0</v>
      </c>
      <c r="Q382" s="230">
        <v>0.00108</v>
      </c>
      <c r="R382" s="230">
        <f>Q382*H382</f>
        <v>0.012959999999999999</v>
      </c>
      <c r="S382" s="230">
        <v>0</v>
      </c>
      <c r="T382" s="231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2" t="s">
        <v>324</v>
      </c>
      <c r="AT382" s="232" t="s">
        <v>235</v>
      </c>
      <c r="AU382" s="232" t="s">
        <v>89</v>
      </c>
      <c r="AY382" s="18" t="s">
        <v>233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8" t="s">
        <v>87</v>
      </c>
      <c r="BK382" s="233">
        <f>ROUND(I382*H382,2)</f>
        <v>0</v>
      </c>
      <c r="BL382" s="18" t="s">
        <v>324</v>
      </c>
      <c r="BM382" s="232" t="s">
        <v>689</v>
      </c>
    </row>
    <row r="383" s="14" customFormat="1">
      <c r="A383" s="14"/>
      <c r="B383" s="245"/>
      <c r="C383" s="246"/>
      <c r="D383" s="236" t="s">
        <v>242</v>
      </c>
      <c r="E383" s="247" t="s">
        <v>1</v>
      </c>
      <c r="F383" s="248" t="s">
        <v>690</v>
      </c>
      <c r="G383" s="246"/>
      <c r="H383" s="249">
        <v>12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242</v>
      </c>
      <c r="AU383" s="255" t="s">
        <v>89</v>
      </c>
      <c r="AV383" s="14" t="s">
        <v>89</v>
      </c>
      <c r="AW383" s="14" t="s">
        <v>36</v>
      </c>
      <c r="AX383" s="14" t="s">
        <v>87</v>
      </c>
      <c r="AY383" s="255" t="s">
        <v>233</v>
      </c>
    </row>
    <row r="384" s="2" customFormat="1" ht="30" customHeight="1">
      <c r="A384" s="39"/>
      <c r="B384" s="40"/>
      <c r="C384" s="221" t="s">
        <v>691</v>
      </c>
      <c r="D384" s="221" t="s">
        <v>235</v>
      </c>
      <c r="E384" s="222" t="s">
        <v>692</v>
      </c>
      <c r="F384" s="223" t="s">
        <v>693</v>
      </c>
      <c r="G384" s="224" t="s">
        <v>565</v>
      </c>
      <c r="H384" s="225">
        <v>10</v>
      </c>
      <c r="I384" s="226"/>
      <c r="J384" s="227">
        <f>ROUND(I384*H384,2)</f>
        <v>0</v>
      </c>
      <c r="K384" s="223" t="s">
        <v>239</v>
      </c>
      <c r="L384" s="45"/>
      <c r="M384" s="228" t="s">
        <v>1</v>
      </c>
      <c r="N384" s="229" t="s">
        <v>44</v>
      </c>
      <c r="O384" s="92"/>
      <c r="P384" s="230">
        <f>O384*H384</f>
        <v>0</v>
      </c>
      <c r="Q384" s="230">
        <v>0.0074999999999999997</v>
      </c>
      <c r="R384" s="230">
        <f>Q384*H384</f>
        <v>0.074999999999999997</v>
      </c>
      <c r="S384" s="230">
        <v>0</v>
      </c>
      <c r="T384" s="23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2" t="s">
        <v>324</v>
      </c>
      <c r="AT384" s="232" t="s">
        <v>235</v>
      </c>
      <c r="AU384" s="232" t="s">
        <v>89</v>
      </c>
      <c r="AY384" s="18" t="s">
        <v>233</v>
      </c>
      <c r="BE384" s="233">
        <f>IF(N384="základní",J384,0)</f>
        <v>0</v>
      </c>
      <c r="BF384" s="233">
        <f>IF(N384="snížená",J384,0)</f>
        <v>0</v>
      </c>
      <c r="BG384" s="233">
        <f>IF(N384="zákl. přenesená",J384,0)</f>
        <v>0</v>
      </c>
      <c r="BH384" s="233">
        <f>IF(N384="sníž. přenesená",J384,0)</f>
        <v>0</v>
      </c>
      <c r="BI384" s="233">
        <f>IF(N384="nulová",J384,0)</f>
        <v>0</v>
      </c>
      <c r="BJ384" s="18" t="s">
        <v>87</v>
      </c>
      <c r="BK384" s="233">
        <f>ROUND(I384*H384,2)</f>
        <v>0</v>
      </c>
      <c r="BL384" s="18" t="s">
        <v>324</v>
      </c>
      <c r="BM384" s="232" t="s">
        <v>694</v>
      </c>
    </row>
    <row r="385" s="2" customFormat="1" ht="14.4" customHeight="1">
      <c r="A385" s="39"/>
      <c r="B385" s="40"/>
      <c r="C385" s="256" t="s">
        <v>695</v>
      </c>
      <c r="D385" s="256" t="s">
        <v>284</v>
      </c>
      <c r="E385" s="257" t="s">
        <v>696</v>
      </c>
      <c r="F385" s="258" t="s">
        <v>697</v>
      </c>
      <c r="G385" s="259" t="s">
        <v>565</v>
      </c>
      <c r="H385" s="260">
        <v>6</v>
      </c>
      <c r="I385" s="261"/>
      <c r="J385" s="262">
        <f>ROUND(I385*H385,2)</f>
        <v>0</v>
      </c>
      <c r="K385" s="258" t="s">
        <v>239</v>
      </c>
      <c r="L385" s="263"/>
      <c r="M385" s="264" t="s">
        <v>1</v>
      </c>
      <c r="N385" s="265" t="s">
        <v>44</v>
      </c>
      <c r="O385" s="92"/>
      <c r="P385" s="230">
        <f>O385*H385</f>
        <v>0</v>
      </c>
      <c r="Q385" s="230">
        <v>0.00023000000000000001</v>
      </c>
      <c r="R385" s="230">
        <f>Q385*H385</f>
        <v>0.0013800000000000002</v>
      </c>
      <c r="S385" s="230">
        <v>0</v>
      </c>
      <c r="T385" s="23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2" t="s">
        <v>414</v>
      </c>
      <c r="AT385" s="232" t="s">
        <v>284</v>
      </c>
      <c r="AU385" s="232" t="s">
        <v>89</v>
      </c>
      <c r="AY385" s="18" t="s">
        <v>233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8" t="s">
        <v>87</v>
      </c>
      <c r="BK385" s="233">
        <f>ROUND(I385*H385,2)</f>
        <v>0</v>
      </c>
      <c r="BL385" s="18" t="s">
        <v>324</v>
      </c>
      <c r="BM385" s="232" t="s">
        <v>698</v>
      </c>
    </row>
    <row r="386" s="14" customFormat="1">
      <c r="A386" s="14"/>
      <c r="B386" s="245"/>
      <c r="C386" s="246"/>
      <c r="D386" s="236" t="s">
        <v>242</v>
      </c>
      <c r="E386" s="247" t="s">
        <v>1</v>
      </c>
      <c r="F386" s="248" t="s">
        <v>699</v>
      </c>
      <c r="G386" s="246"/>
      <c r="H386" s="249">
        <v>6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242</v>
      </c>
      <c r="AU386" s="255" t="s">
        <v>89</v>
      </c>
      <c r="AV386" s="14" t="s">
        <v>89</v>
      </c>
      <c r="AW386" s="14" t="s">
        <v>36</v>
      </c>
      <c r="AX386" s="14" t="s">
        <v>87</v>
      </c>
      <c r="AY386" s="255" t="s">
        <v>233</v>
      </c>
    </row>
    <row r="387" s="2" customFormat="1" ht="14.4" customHeight="1">
      <c r="A387" s="39"/>
      <c r="B387" s="40"/>
      <c r="C387" s="256" t="s">
        <v>700</v>
      </c>
      <c r="D387" s="256" t="s">
        <v>284</v>
      </c>
      <c r="E387" s="257" t="s">
        <v>701</v>
      </c>
      <c r="F387" s="258" t="s">
        <v>702</v>
      </c>
      <c r="G387" s="259" t="s">
        <v>565</v>
      </c>
      <c r="H387" s="260">
        <v>4</v>
      </c>
      <c r="I387" s="261"/>
      <c r="J387" s="262">
        <f>ROUND(I387*H387,2)</f>
        <v>0</v>
      </c>
      <c r="K387" s="258" t="s">
        <v>239</v>
      </c>
      <c r="L387" s="263"/>
      <c r="M387" s="264" t="s">
        <v>1</v>
      </c>
      <c r="N387" s="265" t="s">
        <v>44</v>
      </c>
      <c r="O387" s="92"/>
      <c r="P387" s="230">
        <f>O387*H387</f>
        <v>0</v>
      </c>
      <c r="Q387" s="230">
        <v>0.00029999999999999997</v>
      </c>
      <c r="R387" s="230">
        <f>Q387*H387</f>
        <v>0.0011999999999999999</v>
      </c>
      <c r="S387" s="230">
        <v>0</v>
      </c>
      <c r="T387" s="23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2" t="s">
        <v>414</v>
      </c>
      <c r="AT387" s="232" t="s">
        <v>284</v>
      </c>
      <c r="AU387" s="232" t="s">
        <v>89</v>
      </c>
      <c r="AY387" s="18" t="s">
        <v>233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18" t="s">
        <v>87</v>
      </c>
      <c r="BK387" s="233">
        <f>ROUND(I387*H387,2)</f>
        <v>0</v>
      </c>
      <c r="BL387" s="18" t="s">
        <v>324</v>
      </c>
      <c r="BM387" s="232" t="s">
        <v>703</v>
      </c>
    </row>
    <row r="388" s="14" customFormat="1">
      <c r="A388" s="14"/>
      <c r="B388" s="245"/>
      <c r="C388" s="246"/>
      <c r="D388" s="236" t="s">
        <v>242</v>
      </c>
      <c r="E388" s="247" t="s">
        <v>1</v>
      </c>
      <c r="F388" s="248" t="s">
        <v>704</v>
      </c>
      <c r="G388" s="246"/>
      <c r="H388" s="249">
        <v>4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242</v>
      </c>
      <c r="AU388" s="255" t="s">
        <v>89</v>
      </c>
      <c r="AV388" s="14" t="s">
        <v>89</v>
      </c>
      <c r="AW388" s="14" t="s">
        <v>36</v>
      </c>
      <c r="AX388" s="14" t="s">
        <v>87</v>
      </c>
      <c r="AY388" s="255" t="s">
        <v>233</v>
      </c>
    </row>
    <row r="389" s="2" customFormat="1" ht="34.8" customHeight="1">
      <c r="A389" s="39"/>
      <c r="B389" s="40"/>
      <c r="C389" s="221" t="s">
        <v>705</v>
      </c>
      <c r="D389" s="221" t="s">
        <v>235</v>
      </c>
      <c r="E389" s="222" t="s">
        <v>706</v>
      </c>
      <c r="F389" s="223" t="s">
        <v>707</v>
      </c>
      <c r="G389" s="224" t="s">
        <v>565</v>
      </c>
      <c r="H389" s="225">
        <v>20</v>
      </c>
      <c r="I389" s="226"/>
      <c r="J389" s="227">
        <f>ROUND(I389*H389,2)</f>
        <v>0</v>
      </c>
      <c r="K389" s="223" t="s">
        <v>239</v>
      </c>
      <c r="L389" s="45"/>
      <c r="M389" s="228" t="s">
        <v>1</v>
      </c>
      <c r="N389" s="229" t="s">
        <v>44</v>
      </c>
      <c r="O389" s="92"/>
      <c r="P389" s="230">
        <f>O389*H389</f>
        <v>0</v>
      </c>
      <c r="Q389" s="230">
        <v>0</v>
      </c>
      <c r="R389" s="230">
        <f>Q389*H389</f>
        <v>0</v>
      </c>
      <c r="S389" s="230">
        <v>0</v>
      </c>
      <c r="T389" s="23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2" t="s">
        <v>324</v>
      </c>
      <c r="AT389" s="232" t="s">
        <v>235</v>
      </c>
      <c r="AU389" s="232" t="s">
        <v>89</v>
      </c>
      <c r="AY389" s="18" t="s">
        <v>233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18" t="s">
        <v>87</v>
      </c>
      <c r="BK389" s="233">
        <f>ROUND(I389*H389,2)</f>
        <v>0</v>
      </c>
      <c r="BL389" s="18" t="s">
        <v>324</v>
      </c>
      <c r="BM389" s="232" t="s">
        <v>708</v>
      </c>
    </row>
    <row r="390" s="2" customFormat="1" ht="14.4" customHeight="1">
      <c r="A390" s="39"/>
      <c r="B390" s="40"/>
      <c r="C390" s="256" t="s">
        <v>709</v>
      </c>
      <c r="D390" s="256" t="s">
        <v>284</v>
      </c>
      <c r="E390" s="257" t="s">
        <v>710</v>
      </c>
      <c r="F390" s="258" t="s">
        <v>711</v>
      </c>
      <c r="G390" s="259" t="s">
        <v>565</v>
      </c>
      <c r="H390" s="260">
        <v>10</v>
      </c>
      <c r="I390" s="261"/>
      <c r="J390" s="262">
        <f>ROUND(I390*H390,2)</f>
        <v>0</v>
      </c>
      <c r="K390" s="258" t="s">
        <v>239</v>
      </c>
      <c r="L390" s="263"/>
      <c r="M390" s="264" t="s">
        <v>1</v>
      </c>
      <c r="N390" s="265" t="s">
        <v>44</v>
      </c>
      <c r="O390" s="92"/>
      <c r="P390" s="230">
        <f>O390*H390</f>
        <v>0</v>
      </c>
      <c r="Q390" s="230">
        <v>0.00020000000000000001</v>
      </c>
      <c r="R390" s="230">
        <f>Q390*H390</f>
        <v>0.002</v>
      </c>
      <c r="S390" s="230">
        <v>0</v>
      </c>
      <c r="T390" s="23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2" t="s">
        <v>414</v>
      </c>
      <c r="AT390" s="232" t="s">
        <v>284</v>
      </c>
      <c r="AU390" s="232" t="s">
        <v>89</v>
      </c>
      <c r="AY390" s="18" t="s">
        <v>233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8" t="s">
        <v>87</v>
      </c>
      <c r="BK390" s="233">
        <f>ROUND(I390*H390,2)</f>
        <v>0</v>
      </c>
      <c r="BL390" s="18" t="s">
        <v>324</v>
      </c>
      <c r="BM390" s="232" t="s">
        <v>712</v>
      </c>
    </row>
    <row r="391" s="2" customFormat="1" ht="14.4" customHeight="1">
      <c r="A391" s="39"/>
      <c r="B391" s="40"/>
      <c r="C391" s="256" t="s">
        <v>713</v>
      </c>
      <c r="D391" s="256" t="s">
        <v>284</v>
      </c>
      <c r="E391" s="257" t="s">
        <v>714</v>
      </c>
      <c r="F391" s="258" t="s">
        <v>715</v>
      </c>
      <c r="G391" s="259" t="s">
        <v>565</v>
      </c>
      <c r="H391" s="260">
        <v>10</v>
      </c>
      <c r="I391" s="261"/>
      <c r="J391" s="262">
        <f>ROUND(I391*H391,2)</f>
        <v>0</v>
      </c>
      <c r="K391" s="258" t="s">
        <v>239</v>
      </c>
      <c r="L391" s="263"/>
      <c r="M391" s="264" t="s">
        <v>1</v>
      </c>
      <c r="N391" s="265" t="s">
        <v>44</v>
      </c>
      <c r="O391" s="92"/>
      <c r="P391" s="230">
        <f>O391*H391</f>
        <v>0</v>
      </c>
      <c r="Q391" s="230">
        <v>0.00020000000000000001</v>
      </c>
      <c r="R391" s="230">
        <f>Q391*H391</f>
        <v>0.002</v>
      </c>
      <c r="S391" s="230">
        <v>0</v>
      </c>
      <c r="T391" s="23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414</v>
      </c>
      <c r="AT391" s="232" t="s">
        <v>284</v>
      </c>
      <c r="AU391" s="232" t="s">
        <v>89</v>
      </c>
      <c r="AY391" s="18" t="s">
        <v>233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87</v>
      </c>
      <c r="BK391" s="233">
        <f>ROUND(I391*H391,2)</f>
        <v>0</v>
      </c>
      <c r="BL391" s="18" t="s">
        <v>324</v>
      </c>
      <c r="BM391" s="232" t="s">
        <v>716</v>
      </c>
    </row>
    <row r="392" s="2" customFormat="1" ht="14.4" customHeight="1">
      <c r="A392" s="39"/>
      <c r="B392" s="40"/>
      <c r="C392" s="256" t="s">
        <v>717</v>
      </c>
      <c r="D392" s="256" t="s">
        <v>284</v>
      </c>
      <c r="E392" s="257" t="s">
        <v>718</v>
      </c>
      <c r="F392" s="258" t="s">
        <v>719</v>
      </c>
      <c r="G392" s="259" t="s">
        <v>565</v>
      </c>
      <c r="H392" s="260">
        <v>20</v>
      </c>
      <c r="I392" s="261"/>
      <c r="J392" s="262">
        <f>ROUND(I392*H392,2)</f>
        <v>0</v>
      </c>
      <c r="K392" s="258" t="s">
        <v>239</v>
      </c>
      <c r="L392" s="263"/>
      <c r="M392" s="264" t="s">
        <v>1</v>
      </c>
      <c r="N392" s="265" t="s">
        <v>44</v>
      </c>
      <c r="O392" s="92"/>
      <c r="P392" s="230">
        <f>O392*H392</f>
        <v>0</v>
      </c>
      <c r="Q392" s="230">
        <v>4.0000000000000003E-05</v>
      </c>
      <c r="R392" s="230">
        <f>Q392*H392</f>
        <v>0.00080000000000000004</v>
      </c>
      <c r="S392" s="230">
        <v>0</v>
      </c>
      <c r="T392" s="231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2" t="s">
        <v>414</v>
      </c>
      <c r="AT392" s="232" t="s">
        <v>284</v>
      </c>
      <c r="AU392" s="232" t="s">
        <v>89</v>
      </c>
      <c r="AY392" s="18" t="s">
        <v>233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18" t="s">
        <v>87</v>
      </c>
      <c r="BK392" s="233">
        <f>ROUND(I392*H392,2)</f>
        <v>0</v>
      </c>
      <c r="BL392" s="18" t="s">
        <v>324</v>
      </c>
      <c r="BM392" s="232" t="s">
        <v>720</v>
      </c>
    </row>
    <row r="393" s="2" customFormat="1" ht="30" customHeight="1">
      <c r="A393" s="39"/>
      <c r="B393" s="40"/>
      <c r="C393" s="221" t="s">
        <v>721</v>
      </c>
      <c r="D393" s="221" t="s">
        <v>235</v>
      </c>
      <c r="E393" s="222" t="s">
        <v>722</v>
      </c>
      <c r="F393" s="223" t="s">
        <v>723</v>
      </c>
      <c r="G393" s="224" t="s">
        <v>238</v>
      </c>
      <c r="H393" s="225">
        <v>80.843000000000004</v>
      </c>
      <c r="I393" s="226"/>
      <c r="J393" s="227">
        <f>ROUND(I393*H393,2)</f>
        <v>0</v>
      </c>
      <c r="K393" s="223" t="s">
        <v>239</v>
      </c>
      <c r="L393" s="45"/>
      <c r="M393" s="228" t="s">
        <v>1</v>
      </c>
      <c r="N393" s="229" t="s">
        <v>44</v>
      </c>
      <c r="O393" s="92"/>
      <c r="P393" s="230">
        <f>O393*H393</f>
        <v>0</v>
      </c>
      <c r="Q393" s="230">
        <v>0.00027999999999999998</v>
      </c>
      <c r="R393" s="230">
        <f>Q393*H393</f>
        <v>0.02263604</v>
      </c>
      <c r="S393" s="230">
        <v>0</v>
      </c>
      <c r="T393" s="23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2" t="s">
        <v>324</v>
      </c>
      <c r="AT393" s="232" t="s">
        <v>235</v>
      </c>
      <c r="AU393" s="232" t="s">
        <v>89</v>
      </c>
      <c r="AY393" s="18" t="s">
        <v>233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8" t="s">
        <v>87</v>
      </c>
      <c r="BK393" s="233">
        <f>ROUND(I393*H393,2)</f>
        <v>0</v>
      </c>
      <c r="BL393" s="18" t="s">
        <v>324</v>
      </c>
      <c r="BM393" s="232" t="s">
        <v>724</v>
      </c>
    </row>
    <row r="394" s="14" customFormat="1">
      <c r="A394" s="14"/>
      <c r="B394" s="245"/>
      <c r="C394" s="246"/>
      <c r="D394" s="236" t="s">
        <v>242</v>
      </c>
      <c r="E394" s="247" t="s">
        <v>1</v>
      </c>
      <c r="F394" s="248" t="s">
        <v>725</v>
      </c>
      <c r="G394" s="246"/>
      <c r="H394" s="249">
        <v>59.789000000000001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242</v>
      </c>
      <c r="AU394" s="255" t="s">
        <v>89</v>
      </c>
      <c r="AV394" s="14" t="s">
        <v>89</v>
      </c>
      <c r="AW394" s="14" t="s">
        <v>36</v>
      </c>
      <c r="AX394" s="14" t="s">
        <v>79</v>
      </c>
      <c r="AY394" s="255" t="s">
        <v>233</v>
      </c>
    </row>
    <row r="395" s="14" customFormat="1">
      <c r="A395" s="14"/>
      <c r="B395" s="245"/>
      <c r="C395" s="246"/>
      <c r="D395" s="236" t="s">
        <v>242</v>
      </c>
      <c r="E395" s="247" t="s">
        <v>1</v>
      </c>
      <c r="F395" s="248" t="s">
        <v>726</v>
      </c>
      <c r="G395" s="246"/>
      <c r="H395" s="249">
        <v>21.053999999999998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5" t="s">
        <v>242</v>
      </c>
      <c r="AU395" s="255" t="s">
        <v>89</v>
      </c>
      <c r="AV395" s="14" t="s">
        <v>89</v>
      </c>
      <c r="AW395" s="14" t="s">
        <v>36</v>
      </c>
      <c r="AX395" s="14" t="s">
        <v>79</v>
      </c>
      <c r="AY395" s="255" t="s">
        <v>233</v>
      </c>
    </row>
    <row r="396" s="15" customFormat="1">
      <c r="A396" s="15"/>
      <c r="B396" s="266"/>
      <c r="C396" s="267"/>
      <c r="D396" s="236" t="s">
        <v>242</v>
      </c>
      <c r="E396" s="268" t="s">
        <v>1</v>
      </c>
      <c r="F396" s="269" t="s">
        <v>307</v>
      </c>
      <c r="G396" s="267"/>
      <c r="H396" s="270">
        <v>80.843000000000004</v>
      </c>
      <c r="I396" s="271"/>
      <c r="J396" s="267"/>
      <c r="K396" s="267"/>
      <c r="L396" s="272"/>
      <c r="M396" s="273"/>
      <c r="N396" s="274"/>
      <c r="O396" s="274"/>
      <c r="P396" s="274"/>
      <c r="Q396" s="274"/>
      <c r="R396" s="274"/>
      <c r="S396" s="274"/>
      <c r="T396" s="27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6" t="s">
        <v>242</v>
      </c>
      <c r="AU396" s="276" t="s">
        <v>89</v>
      </c>
      <c r="AV396" s="15" t="s">
        <v>240</v>
      </c>
      <c r="AW396" s="15" t="s">
        <v>36</v>
      </c>
      <c r="AX396" s="15" t="s">
        <v>87</v>
      </c>
      <c r="AY396" s="276" t="s">
        <v>233</v>
      </c>
    </row>
    <row r="397" s="2" customFormat="1" ht="14.4" customHeight="1">
      <c r="A397" s="39"/>
      <c r="B397" s="40"/>
      <c r="C397" s="256" t="s">
        <v>727</v>
      </c>
      <c r="D397" s="256" t="s">
        <v>284</v>
      </c>
      <c r="E397" s="257" t="s">
        <v>728</v>
      </c>
      <c r="F397" s="258" t="s">
        <v>729</v>
      </c>
      <c r="G397" s="259" t="s">
        <v>238</v>
      </c>
      <c r="H397" s="260">
        <v>94.222999999999999</v>
      </c>
      <c r="I397" s="261"/>
      <c r="J397" s="262">
        <f>ROUND(I397*H397,2)</f>
        <v>0</v>
      </c>
      <c r="K397" s="258" t="s">
        <v>239</v>
      </c>
      <c r="L397" s="263"/>
      <c r="M397" s="264" t="s">
        <v>1</v>
      </c>
      <c r="N397" s="265" t="s">
        <v>44</v>
      </c>
      <c r="O397" s="92"/>
      <c r="P397" s="230">
        <f>O397*H397</f>
        <v>0</v>
      </c>
      <c r="Q397" s="230">
        <v>0.0025000000000000001</v>
      </c>
      <c r="R397" s="230">
        <f>Q397*H397</f>
        <v>0.2355575</v>
      </c>
      <c r="S397" s="230">
        <v>0</v>
      </c>
      <c r="T397" s="231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2" t="s">
        <v>414</v>
      </c>
      <c r="AT397" s="232" t="s">
        <v>284</v>
      </c>
      <c r="AU397" s="232" t="s">
        <v>89</v>
      </c>
      <c r="AY397" s="18" t="s">
        <v>233</v>
      </c>
      <c r="BE397" s="233">
        <f>IF(N397="základní",J397,0)</f>
        <v>0</v>
      </c>
      <c r="BF397" s="233">
        <f>IF(N397="snížená",J397,0)</f>
        <v>0</v>
      </c>
      <c r="BG397" s="233">
        <f>IF(N397="zákl. přenesená",J397,0)</f>
        <v>0</v>
      </c>
      <c r="BH397" s="233">
        <f>IF(N397="sníž. přenesená",J397,0)</f>
        <v>0</v>
      </c>
      <c r="BI397" s="233">
        <f>IF(N397="nulová",J397,0)</f>
        <v>0</v>
      </c>
      <c r="BJ397" s="18" t="s">
        <v>87</v>
      </c>
      <c r="BK397" s="233">
        <f>ROUND(I397*H397,2)</f>
        <v>0</v>
      </c>
      <c r="BL397" s="18" t="s">
        <v>324</v>
      </c>
      <c r="BM397" s="232" t="s">
        <v>730</v>
      </c>
    </row>
    <row r="398" s="14" customFormat="1">
      <c r="A398" s="14"/>
      <c r="B398" s="245"/>
      <c r="C398" s="246"/>
      <c r="D398" s="236" t="s">
        <v>242</v>
      </c>
      <c r="E398" s="246"/>
      <c r="F398" s="248" t="s">
        <v>731</v>
      </c>
      <c r="G398" s="246"/>
      <c r="H398" s="249">
        <v>94.222999999999999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242</v>
      </c>
      <c r="AU398" s="255" t="s">
        <v>89</v>
      </c>
      <c r="AV398" s="14" t="s">
        <v>89</v>
      </c>
      <c r="AW398" s="14" t="s">
        <v>4</v>
      </c>
      <c r="AX398" s="14" t="s">
        <v>87</v>
      </c>
      <c r="AY398" s="255" t="s">
        <v>233</v>
      </c>
    </row>
    <row r="399" s="2" customFormat="1" ht="14.4" customHeight="1">
      <c r="A399" s="39"/>
      <c r="B399" s="40"/>
      <c r="C399" s="221" t="s">
        <v>732</v>
      </c>
      <c r="D399" s="221" t="s">
        <v>235</v>
      </c>
      <c r="E399" s="222" t="s">
        <v>733</v>
      </c>
      <c r="F399" s="223" t="s">
        <v>734</v>
      </c>
      <c r="G399" s="224" t="s">
        <v>238</v>
      </c>
      <c r="H399" s="225">
        <v>80.843000000000004</v>
      </c>
      <c r="I399" s="226"/>
      <c r="J399" s="227">
        <f>ROUND(I399*H399,2)</f>
        <v>0</v>
      </c>
      <c r="K399" s="223" t="s">
        <v>239</v>
      </c>
      <c r="L399" s="45"/>
      <c r="M399" s="228" t="s">
        <v>1</v>
      </c>
      <c r="N399" s="229" t="s">
        <v>44</v>
      </c>
      <c r="O399" s="92"/>
      <c r="P399" s="230">
        <f>O399*H399</f>
        <v>0</v>
      </c>
      <c r="Q399" s="230">
        <v>0</v>
      </c>
      <c r="R399" s="230">
        <f>Q399*H399</f>
        <v>0</v>
      </c>
      <c r="S399" s="230">
        <v>0</v>
      </c>
      <c r="T399" s="231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2" t="s">
        <v>324</v>
      </c>
      <c r="AT399" s="232" t="s">
        <v>235</v>
      </c>
      <c r="AU399" s="232" t="s">
        <v>89</v>
      </c>
      <c r="AY399" s="18" t="s">
        <v>233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18" t="s">
        <v>87</v>
      </c>
      <c r="BK399" s="233">
        <f>ROUND(I399*H399,2)</f>
        <v>0</v>
      </c>
      <c r="BL399" s="18" t="s">
        <v>324</v>
      </c>
      <c r="BM399" s="232" t="s">
        <v>735</v>
      </c>
    </row>
    <row r="400" s="2" customFormat="1" ht="14.4" customHeight="1">
      <c r="A400" s="39"/>
      <c r="B400" s="40"/>
      <c r="C400" s="256" t="s">
        <v>736</v>
      </c>
      <c r="D400" s="256" t="s">
        <v>284</v>
      </c>
      <c r="E400" s="257" t="s">
        <v>737</v>
      </c>
      <c r="F400" s="258" t="s">
        <v>738</v>
      </c>
      <c r="G400" s="259" t="s">
        <v>238</v>
      </c>
      <c r="H400" s="260">
        <v>93.373999999999995</v>
      </c>
      <c r="I400" s="261"/>
      <c r="J400" s="262">
        <f>ROUND(I400*H400,2)</f>
        <v>0</v>
      </c>
      <c r="K400" s="258" t="s">
        <v>239</v>
      </c>
      <c r="L400" s="263"/>
      <c r="M400" s="264" t="s">
        <v>1</v>
      </c>
      <c r="N400" s="265" t="s">
        <v>44</v>
      </c>
      <c r="O400" s="92"/>
      <c r="P400" s="230">
        <f>O400*H400</f>
        <v>0</v>
      </c>
      <c r="Q400" s="230">
        <v>0.00010000000000000001</v>
      </c>
      <c r="R400" s="230">
        <f>Q400*H400</f>
        <v>0.0093373999999999992</v>
      </c>
      <c r="S400" s="230">
        <v>0</v>
      </c>
      <c r="T400" s="23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2" t="s">
        <v>414</v>
      </c>
      <c r="AT400" s="232" t="s">
        <v>284</v>
      </c>
      <c r="AU400" s="232" t="s">
        <v>89</v>
      </c>
      <c r="AY400" s="18" t="s">
        <v>233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18" t="s">
        <v>87</v>
      </c>
      <c r="BK400" s="233">
        <f>ROUND(I400*H400,2)</f>
        <v>0</v>
      </c>
      <c r="BL400" s="18" t="s">
        <v>324</v>
      </c>
      <c r="BM400" s="232" t="s">
        <v>739</v>
      </c>
    </row>
    <row r="401" s="14" customFormat="1">
      <c r="A401" s="14"/>
      <c r="B401" s="245"/>
      <c r="C401" s="246"/>
      <c r="D401" s="236" t="s">
        <v>242</v>
      </c>
      <c r="E401" s="246"/>
      <c r="F401" s="248" t="s">
        <v>740</v>
      </c>
      <c r="G401" s="246"/>
      <c r="H401" s="249">
        <v>93.373999999999995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242</v>
      </c>
      <c r="AU401" s="255" t="s">
        <v>89</v>
      </c>
      <c r="AV401" s="14" t="s">
        <v>89</v>
      </c>
      <c r="AW401" s="14" t="s">
        <v>4</v>
      </c>
      <c r="AX401" s="14" t="s">
        <v>87</v>
      </c>
      <c r="AY401" s="255" t="s">
        <v>233</v>
      </c>
    </row>
    <row r="402" s="2" customFormat="1" ht="19.8" customHeight="1">
      <c r="A402" s="39"/>
      <c r="B402" s="40"/>
      <c r="C402" s="221" t="s">
        <v>741</v>
      </c>
      <c r="D402" s="221" t="s">
        <v>235</v>
      </c>
      <c r="E402" s="222" t="s">
        <v>742</v>
      </c>
      <c r="F402" s="223" t="s">
        <v>743</v>
      </c>
      <c r="G402" s="224" t="s">
        <v>238</v>
      </c>
      <c r="H402" s="225">
        <v>59.789000000000001</v>
      </c>
      <c r="I402" s="226"/>
      <c r="J402" s="227">
        <f>ROUND(I402*H402,2)</f>
        <v>0</v>
      </c>
      <c r="K402" s="223" t="s">
        <v>1</v>
      </c>
      <c r="L402" s="45"/>
      <c r="M402" s="228" t="s">
        <v>1</v>
      </c>
      <c r="N402" s="229" t="s">
        <v>44</v>
      </c>
      <c r="O402" s="92"/>
      <c r="P402" s="230">
        <f>O402*H402</f>
        <v>0</v>
      </c>
      <c r="Q402" s="230">
        <v>0.01</v>
      </c>
      <c r="R402" s="230">
        <f>Q402*H402</f>
        <v>0.59789000000000003</v>
      </c>
      <c r="S402" s="230">
        <v>0</v>
      </c>
      <c r="T402" s="231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2" t="s">
        <v>324</v>
      </c>
      <c r="AT402" s="232" t="s">
        <v>235</v>
      </c>
      <c r="AU402" s="232" t="s">
        <v>89</v>
      </c>
      <c r="AY402" s="18" t="s">
        <v>233</v>
      </c>
      <c r="BE402" s="233">
        <f>IF(N402="základní",J402,0)</f>
        <v>0</v>
      </c>
      <c r="BF402" s="233">
        <f>IF(N402="snížená",J402,0)</f>
        <v>0</v>
      </c>
      <c r="BG402" s="233">
        <f>IF(N402="zákl. přenesená",J402,0)</f>
        <v>0</v>
      </c>
      <c r="BH402" s="233">
        <f>IF(N402="sníž. přenesená",J402,0)</f>
        <v>0</v>
      </c>
      <c r="BI402" s="233">
        <f>IF(N402="nulová",J402,0)</f>
        <v>0</v>
      </c>
      <c r="BJ402" s="18" t="s">
        <v>87</v>
      </c>
      <c r="BK402" s="233">
        <f>ROUND(I402*H402,2)</f>
        <v>0</v>
      </c>
      <c r="BL402" s="18" t="s">
        <v>324</v>
      </c>
      <c r="BM402" s="232" t="s">
        <v>744</v>
      </c>
    </row>
    <row r="403" s="14" customFormat="1">
      <c r="A403" s="14"/>
      <c r="B403" s="245"/>
      <c r="C403" s="246"/>
      <c r="D403" s="236" t="s">
        <v>242</v>
      </c>
      <c r="E403" s="247" t="s">
        <v>1</v>
      </c>
      <c r="F403" s="248" t="s">
        <v>745</v>
      </c>
      <c r="G403" s="246"/>
      <c r="H403" s="249">
        <v>59.789000000000001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242</v>
      </c>
      <c r="AU403" s="255" t="s">
        <v>89</v>
      </c>
      <c r="AV403" s="14" t="s">
        <v>89</v>
      </c>
      <c r="AW403" s="14" t="s">
        <v>36</v>
      </c>
      <c r="AX403" s="14" t="s">
        <v>87</v>
      </c>
      <c r="AY403" s="255" t="s">
        <v>233</v>
      </c>
    </row>
    <row r="404" s="2" customFormat="1" ht="22.2" customHeight="1">
      <c r="A404" s="39"/>
      <c r="B404" s="40"/>
      <c r="C404" s="221" t="s">
        <v>746</v>
      </c>
      <c r="D404" s="221" t="s">
        <v>235</v>
      </c>
      <c r="E404" s="222" t="s">
        <v>747</v>
      </c>
      <c r="F404" s="223" t="s">
        <v>748</v>
      </c>
      <c r="G404" s="224" t="s">
        <v>262</v>
      </c>
      <c r="H404" s="225">
        <v>1.4410000000000001</v>
      </c>
      <c r="I404" s="226"/>
      <c r="J404" s="227">
        <f>ROUND(I404*H404,2)</f>
        <v>0</v>
      </c>
      <c r="K404" s="223" t="s">
        <v>239</v>
      </c>
      <c r="L404" s="45"/>
      <c r="M404" s="228" t="s">
        <v>1</v>
      </c>
      <c r="N404" s="229" t="s">
        <v>44</v>
      </c>
      <c r="O404" s="92"/>
      <c r="P404" s="230">
        <f>O404*H404</f>
        <v>0</v>
      </c>
      <c r="Q404" s="230">
        <v>0</v>
      </c>
      <c r="R404" s="230">
        <f>Q404*H404</f>
        <v>0</v>
      </c>
      <c r="S404" s="230">
        <v>0</v>
      </c>
      <c r="T404" s="23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2" t="s">
        <v>324</v>
      </c>
      <c r="AT404" s="232" t="s">
        <v>235</v>
      </c>
      <c r="AU404" s="232" t="s">
        <v>89</v>
      </c>
      <c r="AY404" s="18" t="s">
        <v>233</v>
      </c>
      <c r="BE404" s="233">
        <f>IF(N404="základní",J404,0)</f>
        <v>0</v>
      </c>
      <c r="BF404" s="233">
        <f>IF(N404="snížená",J404,0)</f>
        <v>0</v>
      </c>
      <c r="BG404" s="233">
        <f>IF(N404="zákl. přenesená",J404,0)</f>
        <v>0</v>
      </c>
      <c r="BH404" s="233">
        <f>IF(N404="sníž. přenesená",J404,0)</f>
        <v>0</v>
      </c>
      <c r="BI404" s="233">
        <f>IF(N404="nulová",J404,0)</f>
        <v>0</v>
      </c>
      <c r="BJ404" s="18" t="s">
        <v>87</v>
      </c>
      <c r="BK404" s="233">
        <f>ROUND(I404*H404,2)</f>
        <v>0</v>
      </c>
      <c r="BL404" s="18" t="s">
        <v>324</v>
      </c>
      <c r="BM404" s="232" t="s">
        <v>749</v>
      </c>
    </row>
    <row r="405" s="12" customFormat="1" ht="22.8" customHeight="1">
      <c r="A405" s="12"/>
      <c r="B405" s="205"/>
      <c r="C405" s="206"/>
      <c r="D405" s="207" t="s">
        <v>78</v>
      </c>
      <c r="E405" s="219" t="s">
        <v>750</v>
      </c>
      <c r="F405" s="219" t="s">
        <v>751</v>
      </c>
      <c r="G405" s="206"/>
      <c r="H405" s="206"/>
      <c r="I405" s="209"/>
      <c r="J405" s="220">
        <f>BK405</f>
        <v>0</v>
      </c>
      <c r="K405" s="206"/>
      <c r="L405" s="211"/>
      <c r="M405" s="212"/>
      <c r="N405" s="213"/>
      <c r="O405" s="213"/>
      <c r="P405" s="214">
        <f>SUM(P406:P475)</f>
        <v>0</v>
      </c>
      <c r="Q405" s="213"/>
      <c r="R405" s="214">
        <f>SUM(R406:R475)</f>
        <v>7.5487258600000002</v>
      </c>
      <c r="S405" s="213"/>
      <c r="T405" s="215">
        <f>SUM(T406:T475)</f>
        <v>3.1570300000000002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16" t="s">
        <v>89</v>
      </c>
      <c r="AT405" s="217" t="s">
        <v>78</v>
      </c>
      <c r="AU405" s="217" t="s">
        <v>87</v>
      </c>
      <c r="AY405" s="216" t="s">
        <v>233</v>
      </c>
      <c r="BK405" s="218">
        <f>SUM(BK406:BK475)</f>
        <v>0</v>
      </c>
    </row>
    <row r="406" s="2" customFormat="1" ht="22.2" customHeight="1">
      <c r="A406" s="39"/>
      <c r="B406" s="40"/>
      <c r="C406" s="221" t="s">
        <v>752</v>
      </c>
      <c r="D406" s="221" t="s">
        <v>235</v>
      </c>
      <c r="E406" s="222" t="s">
        <v>753</v>
      </c>
      <c r="F406" s="223" t="s">
        <v>754</v>
      </c>
      <c r="G406" s="224" t="s">
        <v>238</v>
      </c>
      <c r="H406" s="225">
        <v>49.808</v>
      </c>
      <c r="I406" s="226"/>
      <c r="J406" s="227">
        <f>ROUND(I406*H406,2)</f>
        <v>0</v>
      </c>
      <c r="K406" s="223" t="s">
        <v>239</v>
      </c>
      <c r="L406" s="45"/>
      <c r="M406" s="228" t="s">
        <v>1</v>
      </c>
      <c r="N406" s="229" t="s">
        <v>44</v>
      </c>
      <c r="O406" s="92"/>
      <c r="P406" s="230">
        <f>O406*H406</f>
        <v>0</v>
      </c>
      <c r="Q406" s="230">
        <v>0</v>
      </c>
      <c r="R406" s="230">
        <f>Q406*H406</f>
        <v>0</v>
      </c>
      <c r="S406" s="230">
        <v>0.035000000000000003</v>
      </c>
      <c r="T406" s="231">
        <f>S406*H406</f>
        <v>1.7432800000000002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2" t="s">
        <v>324</v>
      </c>
      <c r="AT406" s="232" t="s">
        <v>235</v>
      </c>
      <c r="AU406" s="232" t="s">
        <v>89</v>
      </c>
      <c r="AY406" s="18" t="s">
        <v>233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8" t="s">
        <v>87</v>
      </c>
      <c r="BK406" s="233">
        <f>ROUND(I406*H406,2)</f>
        <v>0</v>
      </c>
      <c r="BL406" s="18" t="s">
        <v>324</v>
      </c>
      <c r="BM406" s="232" t="s">
        <v>755</v>
      </c>
    </row>
    <row r="407" s="14" customFormat="1">
      <c r="A407" s="14"/>
      <c r="B407" s="245"/>
      <c r="C407" s="246"/>
      <c r="D407" s="236" t="s">
        <v>242</v>
      </c>
      <c r="E407" s="247" t="s">
        <v>1</v>
      </c>
      <c r="F407" s="248" t="s">
        <v>756</v>
      </c>
      <c r="G407" s="246"/>
      <c r="H407" s="249">
        <v>49.808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242</v>
      </c>
      <c r="AU407" s="255" t="s">
        <v>89</v>
      </c>
      <c r="AV407" s="14" t="s">
        <v>89</v>
      </c>
      <c r="AW407" s="14" t="s">
        <v>36</v>
      </c>
      <c r="AX407" s="14" t="s">
        <v>87</v>
      </c>
      <c r="AY407" s="255" t="s">
        <v>233</v>
      </c>
    </row>
    <row r="408" s="2" customFormat="1" ht="22.2" customHeight="1">
      <c r="A408" s="39"/>
      <c r="B408" s="40"/>
      <c r="C408" s="221" t="s">
        <v>757</v>
      </c>
      <c r="D408" s="221" t="s">
        <v>235</v>
      </c>
      <c r="E408" s="222" t="s">
        <v>758</v>
      </c>
      <c r="F408" s="223" t="s">
        <v>759</v>
      </c>
      <c r="G408" s="224" t="s">
        <v>238</v>
      </c>
      <c r="H408" s="225">
        <v>643.90800000000002</v>
      </c>
      <c r="I408" s="226"/>
      <c r="J408" s="227">
        <f>ROUND(I408*H408,2)</f>
        <v>0</v>
      </c>
      <c r="K408" s="223" t="s">
        <v>239</v>
      </c>
      <c r="L408" s="45"/>
      <c r="M408" s="228" t="s">
        <v>1</v>
      </c>
      <c r="N408" s="229" t="s">
        <v>44</v>
      </c>
      <c r="O408" s="92"/>
      <c r="P408" s="230">
        <f>O408*H408</f>
        <v>0</v>
      </c>
      <c r="Q408" s="230">
        <v>0</v>
      </c>
      <c r="R408" s="230">
        <f>Q408*H408</f>
        <v>0</v>
      </c>
      <c r="S408" s="230">
        <v>0</v>
      </c>
      <c r="T408" s="23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2" t="s">
        <v>324</v>
      </c>
      <c r="AT408" s="232" t="s">
        <v>235</v>
      </c>
      <c r="AU408" s="232" t="s">
        <v>89</v>
      </c>
      <c r="AY408" s="18" t="s">
        <v>233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18" t="s">
        <v>87</v>
      </c>
      <c r="BK408" s="233">
        <f>ROUND(I408*H408,2)</f>
        <v>0</v>
      </c>
      <c r="BL408" s="18" t="s">
        <v>324</v>
      </c>
      <c r="BM408" s="232" t="s">
        <v>760</v>
      </c>
    </row>
    <row r="409" s="13" customFormat="1">
      <c r="A409" s="13"/>
      <c r="B409" s="234"/>
      <c r="C409" s="235"/>
      <c r="D409" s="236" t="s">
        <v>242</v>
      </c>
      <c r="E409" s="237" t="s">
        <v>1</v>
      </c>
      <c r="F409" s="238" t="s">
        <v>761</v>
      </c>
      <c r="G409" s="235"/>
      <c r="H409" s="237" t="s">
        <v>1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242</v>
      </c>
      <c r="AU409" s="244" t="s">
        <v>89</v>
      </c>
      <c r="AV409" s="13" t="s">
        <v>87</v>
      </c>
      <c r="AW409" s="13" t="s">
        <v>36</v>
      </c>
      <c r="AX409" s="13" t="s">
        <v>79</v>
      </c>
      <c r="AY409" s="244" t="s">
        <v>233</v>
      </c>
    </row>
    <row r="410" s="14" customFormat="1">
      <c r="A410" s="14"/>
      <c r="B410" s="245"/>
      <c r="C410" s="246"/>
      <c r="D410" s="236" t="s">
        <v>242</v>
      </c>
      <c r="E410" s="247" t="s">
        <v>1</v>
      </c>
      <c r="F410" s="248" t="s">
        <v>762</v>
      </c>
      <c r="G410" s="246"/>
      <c r="H410" s="249">
        <v>643.90800000000002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5" t="s">
        <v>242</v>
      </c>
      <c r="AU410" s="255" t="s">
        <v>89</v>
      </c>
      <c r="AV410" s="14" t="s">
        <v>89</v>
      </c>
      <c r="AW410" s="14" t="s">
        <v>36</v>
      </c>
      <c r="AX410" s="14" t="s">
        <v>87</v>
      </c>
      <c r="AY410" s="255" t="s">
        <v>233</v>
      </c>
    </row>
    <row r="411" s="2" customFormat="1" ht="14.4" customHeight="1">
      <c r="A411" s="39"/>
      <c r="B411" s="40"/>
      <c r="C411" s="256" t="s">
        <v>763</v>
      </c>
      <c r="D411" s="256" t="s">
        <v>284</v>
      </c>
      <c r="E411" s="257" t="s">
        <v>764</v>
      </c>
      <c r="F411" s="258" t="s">
        <v>765</v>
      </c>
      <c r="G411" s="259" t="s">
        <v>238</v>
      </c>
      <c r="H411" s="260">
        <v>291.45400000000001</v>
      </c>
      <c r="I411" s="261"/>
      <c r="J411" s="262">
        <f>ROUND(I411*H411,2)</f>
        <v>0</v>
      </c>
      <c r="K411" s="258" t="s">
        <v>239</v>
      </c>
      <c r="L411" s="263"/>
      <c r="M411" s="264" t="s">
        <v>1</v>
      </c>
      <c r="N411" s="265" t="s">
        <v>44</v>
      </c>
      <c r="O411" s="92"/>
      <c r="P411" s="230">
        <f>O411*H411</f>
        <v>0</v>
      </c>
      <c r="Q411" s="230">
        <v>0.0047999999999999996</v>
      </c>
      <c r="R411" s="230">
        <f>Q411*H411</f>
        <v>1.3989791999999999</v>
      </c>
      <c r="S411" s="230">
        <v>0</v>
      </c>
      <c r="T411" s="23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2" t="s">
        <v>414</v>
      </c>
      <c r="AT411" s="232" t="s">
        <v>284</v>
      </c>
      <c r="AU411" s="232" t="s">
        <v>89</v>
      </c>
      <c r="AY411" s="18" t="s">
        <v>233</v>
      </c>
      <c r="BE411" s="233">
        <f>IF(N411="základní",J411,0)</f>
        <v>0</v>
      </c>
      <c r="BF411" s="233">
        <f>IF(N411="snížená",J411,0)</f>
        <v>0</v>
      </c>
      <c r="BG411" s="233">
        <f>IF(N411="zákl. přenesená",J411,0)</f>
        <v>0</v>
      </c>
      <c r="BH411" s="233">
        <f>IF(N411="sníž. přenesená",J411,0)</f>
        <v>0</v>
      </c>
      <c r="BI411" s="233">
        <f>IF(N411="nulová",J411,0)</f>
        <v>0</v>
      </c>
      <c r="BJ411" s="18" t="s">
        <v>87</v>
      </c>
      <c r="BK411" s="233">
        <f>ROUND(I411*H411,2)</f>
        <v>0</v>
      </c>
      <c r="BL411" s="18" t="s">
        <v>324</v>
      </c>
      <c r="BM411" s="232" t="s">
        <v>766</v>
      </c>
    </row>
    <row r="412" s="14" customFormat="1">
      <c r="A412" s="14"/>
      <c r="B412" s="245"/>
      <c r="C412" s="246"/>
      <c r="D412" s="236" t="s">
        <v>242</v>
      </c>
      <c r="E412" s="247" t="s">
        <v>1</v>
      </c>
      <c r="F412" s="248" t="s">
        <v>767</v>
      </c>
      <c r="G412" s="246"/>
      <c r="H412" s="249">
        <v>277.57499999999999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242</v>
      </c>
      <c r="AU412" s="255" t="s">
        <v>89</v>
      </c>
      <c r="AV412" s="14" t="s">
        <v>89</v>
      </c>
      <c r="AW412" s="14" t="s">
        <v>36</v>
      </c>
      <c r="AX412" s="14" t="s">
        <v>87</v>
      </c>
      <c r="AY412" s="255" t="s">
        <v>233</v>
      </c>
    </row>
    <row r="413" s="14" customFormat="1">
      <c r="A413" s="14"/>
      <c r="B413" s="245"/>
      <c r="C413" s="246"/>
      <c r="D413" s="236" t="s">
        <v>242</v>
      </c>
      <c r="E413" s="246"/>
      <c r="F413" s="248" t="s">
        <v>768</v>
      </c>
      <c r="G413" s="246"/>
      <c r="H413" s="249">
        <v>291.45400000000001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5" t="s">
        <v>242</v>
      </c>
      <c r="AU413" s="255" t="s">
        <v>89</v>
      </c>
      <c r="AV413" s="14" t="s">
        <v>89</v>
      </c>
      <c r="AW413" s="14" t="s">
        <v>4</v>
      </c>
      <c r="AX413" s="14" t="s">
        <v>87</v>
      </c>
      <c r="AY413" s="255" t="s">
        <v>233</v>
      </c>
    </row>
    <row r="414" s="2" customFormat="1" ht="14.4" customHeight="1">
      <c r="A414" s="39"/>
      <c r="B414" s="40"/>
      <c r="C414" s="256" t="s">
        <v>769</v>
      </c>
      <c r="D414" s="256" t="s">
        <v>284</v>
      </c>
      <c r="E414" s="257" t="s">
        <v>770</v>
      </c>
      <c r="F414" s="258" t="s">
        <v>771</v>
      </c>
      <c r="G414" s="259" t="s">
        <v>238</v>
      </c>
      <c r="H414" s="260">
        <v>130.26300000000001</v>
      </c>
      <c r="I414" s="261"/>
      <c r="J414" s="262">
        <f>ROUND(I414*H414,2)</f>
        <v>0</v>
      </c>
      <c r="K414" s="258" t="s">
        <v>239</v>
      </c>
      <c r="L414" s="263"/>
      <c r="M414" s="264" t="s">
        <v>1</v>
      </c>
      <c r="N414" s="265" t="s">
        <v>44</v>
      </c>
      <c r="O414" s="92"/>
      <c r="P414" s="230">
        <f>O414*H414</f>
        <v>0</v>
      </c>
      <c r="Q414" s="230">
        <v>0.0022399999999999998</v>
      </c>
      <c r="R414" s="230">
        <f>Q414*H414</f>
        <v>0.29178912000000001</v>
      </c>
      <c r="S414" s="230">
        <v>0</v>
      </c>
      <c r="T414" s="23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2" t="s">
        <v>414</v>
      </c>
      <c r="AT414" s="232" t="s">
        <v>284</v>
      </c>
      <c r="AU414" s="232" t="s">
        <v>89</v>
      </c>
      <c r="AY414" s="18" t="s">
        <v>233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8" t="s">
        <v>87</v>
      </c>
      <c r="BK414" s="233">
        <f>ROUND(I414*H414,2)</f>
        <v>0</v>
      </c>
      <c r="BL414" s="18" t="s">
        <v>324</v>
      </c>
      <c r="BM414" s="232" t="s">
        <v>772</v>
      </c>
    </row>
    <row r="415" s="14" customFormat="1">
      <c r="A415" s="14"/>
      <c r="B415" s="245"/>
      <c r="C415" s="246"/>
      <c r="D415" s="236" t="s">
        <v>242</v>
      </c>
      <c r="E415" s="247" t="s">
        <v>1</v>
      </c>
      <c r="F415" s="248" t="s">
        <v>773</v>
      </c>
      <c r="G415" s="246"/>
      <c r="H415" s="249">
        <v>124.06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5" t="s">
        <v>242</v>
      </c>
      <c r="AU415" s="255" t="s">
        <v>89</v>
      </c>
      <c r="AV415" s="14" t="s">
        <v>89</v>
      </c>
      <c r="AW415" s="14" t="s">
        <v>36</v>
      </c>
      <c r="AX415" s="14" t="s">
        <v>87</v>
      </c>
      <c r="AY415" s="255" t="s">
        <v>233</v>
      </c>
    </row>
    <row r="416" s="14" customFormat="1">
      <c r="A416" s="14"/>
      <c r="B416" s="245"/>
      <c r="C416" s="246"/>
      <c r="D416" s="236" t="s">
        <v>242</v>
      </c>
      <c r="E416" s="246"/>
      <c r="F416" s="248" t="s">
        <v>774</v>
      </c>
      <c r="G416" s="246"/>
      <c r="H416" s="249">
        <v>130.26300000000001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242</v>
      </c>
      <c r="AU416" s="255" t="s">
        <v>89</v>
      </c>
      <c r="AV416" s="14" t="s">
        <v>89</v>
      </c>
      <c r="AW416" s="14" t="s">
        <v>4</v>
      </c>
      <c r="AX416" s="14" t="s">
        <v>87</v>
      </c>
      <c r="AY416" s="255" t="s">
        <v>233</v>
      </c>
    </row>
    <row r="417" s="2" customFormat="1" ht="14.4" customHeight="1">
      <c r="A417" s="39"/>
      <c r="B417" s="40"/>
      <c r="C417" s="256" t="s">
        <v>775</v>
      </c>
      <c r="D417" s="256" t="s">
        <v>284</v>
      </c>
      <c r="E417" s="257" t="s">
        <v>776</v>
      </c>
      <c r="F417" s="258" t="s">
        <v>777</v>
      </c>
      <c r="G417" s="259" t="s">
        <v>238</v>
      </c>
      <c r="H417" s="260">
        <v>254.386</v>
      </c>
      <c r="I417" s="261"/>
      <c r="J417" s="262">
        <f>ROUND(I417*H417,2)</f>
        <v>0</v>
      </c>
      <c r="K417" s="258" t="s">
        <v>239</v>
      </c>
      <c r="L417" s="263"/>
      <c r="M417" s="264" t="s">
        <v>1</v>
      </c>
      <c r="N417" s="265" t="s">
        <v>44</v>
      </c>
      <c r="O417" s="92"/>
      <c r="P417" s="230">
        <f>O417*H417</f>
        <v>0</v>
      </c>
      <c r="Q417" s="230">
        <v>0.0054000000000000003</v>
      </c>
      <c r="R417" s="230">
        <f>Q417*H417</f>
        <v>1.3736844000000001</v>
      </c>
      <c r="S417" s="230">
        <v>0</v>
      </c>
      <c r="T417" s="231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2" t="s">
        <v>414</v>
      </c>
      <c r="AT417" s="232" t="s">
        <v>284</v>
      </c>
      <c r="AU417" s="232" t="s">
        <v>89</v>
      </c>
      <c r="AY417" s="18" t="s">
        <v>233</v>
      </c>
      <c r="BE417" s="233">
        <f>IF(N417="základní",J417,0)</f>
        <v>0</v>
      </c>
      <c r="BF417" s="233">
        <f>IF(N417="snížená",J417,0)</f>
        <v>0</v>
      </c>
      <c r="BG417" s="233">
        <f>IF(N417="zákl. přenesená",J417,0)</f>
        <v>0</v>
      </c>
      <c r="BH417" s="233">
        <f>IF(N417="sníž. přenesená",J417,0)</f>
        <v>0</v>
      </c>
      <c r="BI417" s="233">
        <f>IF(N417="nulová",J417,0)</f>
        <v>0</v>
      </c>
      <c r="BJ417" s="18" t="s">
        <v>87</v>
      </c>
      <c r="BK417" s="233">
        <f>ROUND(I417*H417,2)</f>
        <v>0</v>
      </c>
      <c r="BL417" s="18" t="s">
        <v>324</v>
      </c>
      <c r="BM417" s="232" t="s">
        <v>778</v>
      </c>
    </row>
    <row r="418" s="14" customFormat="1">
      <c r="A418" s="14"/>
      <c r="B418" s="245"/>
      <c r="C418" s="246"/>
      <c r="D418" s="236" t="s">
        <v>242</v>
      </c>
      <c r="E418" s="247" t="s">
        <v>1</v>
      </c>
      <c r="F418" s="248" t="s">
        <v>779</v>
      </c>
      <c r="G418" s="246"/>
      <c r="H418" s="249">
        <v>242.27199999999999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5" t="s">
        <v>242</v>
      </c>
      <c r="AU418" s="255" t="s">
        <v>89</v>
      </c>
      <c r="AV418" s="14" t="s">
        <v>89</v>
      </c>
      <c r="AW418" s="14" t="s">
        <v>36</v>
      </c>
      <c r="AX418" s="14" t="s">
        <v>87</v>
      </c>
      <c r="AY418" s="255" t="s">
        <v>233</v>
      </c>
    </row>
    <row r="419" s="14" customFormat="1">
      <c r="A419" s="14"/>
      <c r="B419" s="245"/>
      <c r="C419" s="246"/>
      <c r="D419" s="236" t="s">
        <v>242</v>
      </c>
      <c r="E419" s="246"/>
      <c r="F419" s="248" t="s">
        <v>780</v>
      </c>
      <c r="G419" s="246"/>
      <c r="H419" s="249">
        <v>254.386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5" t="s">
        <v>242</v>
      </c>
      <c r="AU419" s="255" t="s">
        <v>89</v>
      </c>
      <c r="AV419" s="14" t="s">
        <v>89</v>
      </c>
      <c r="AW419" s="14" t="s">
        <v>4</v>
      </c>
      <c r="AX419" s="14" t="s">
        <v>87</v>
      </c>
      <c r="AY419" s="255" t="s">
        <v>233</v>
      </c>
    </row>
    <row r="420" s="2" customFormat="1" ht="22.2" customHeight="1">
      <c r="A420" s="39"/>
      <c r="B420" s="40"/>
      <c r="C420" s="221" t="s">
        <v>781</v>
      </c>
      <c r="D420" s="221" t="s">
        <v>235</v>
      </c>
      <c r="E420" s="222" t="s">
        <v>782</v>
      </c>
      <c r="F420" s="223" t="s">
        <v>783</v>
      </c>
      <c r="G420" s="224" t="s">
        <v>238</v>
      </c>
      <c r="H420" s="225">
        <v>85.512</v>
      </c>
      <c r="I420" s="226"/>
      <c r="J420" s="227">
        <f>ROUND(I420*H420,2)</f>
        <v>0</v>
      </c>
      <c r="K420" s="223" t="s">
        <v>239</v>
      </c>
      <c r="L420" s="45"/>
      <c r="M420" s="228" t="s">
        <v>1</v>
      </c>
      <c r="N420" s="229" t="s">
        <v>44</v>
      </c>
      <c r="O420" s="92"/>
      <c r="P420" s="230">
        <f>O420*H420</f>
        <v>0</v>
      </c>
      <c r="Q420" s="230">
        <v>0.0030000000000000001</v>
      </c>
      <c r="R420" s="230">
        <f>Q420*H420</f>
        <v>0.25653599999999999</v>
      </c>
      <c r="S420" s="230">
        <v>0</v>
      </c>
      <c r="T420" s="23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2" t="s">
        <v>324</v>
      </c>
      <c r="AT420" s="232" t="s">
        <v>235</v>
      </c>
      <c r="AU420" s="232" t="s">
        <v>89</v>
      </c>
      <c r="AY420" s="18" t="s">
        <v>233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8" t="s">
        <v>87</v>
      </c>
      <c r="BK420" s="233">
        <f>ROUND(I420*H420,2)</f>
        <v>0</v>
      </c>
      <c r="BL420" s="18" t="s">
        <v>324</v>
      </c>
      <c r="BM420" s="232" t="s">
        <v>784</v>
      </c>
    </row>
    <row r="421" s="14" customFormat="1">
      <c r="A421" s="14"/>
      <c r="B421" s="245"/>
      <c r="C421" s="246"/>
      <c r="D421" s="236" t="s">
        <v>242</v>
      </c>
      <c r="E421" s="247" t="s">
        <v>1</v>
      </c>
      <c r="F421" s="248" t="s">
        <v>785</v>
      </c>
      <c r="G421" s="246"/>
      <c r="H421" s="249">
        <v>85.512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5" t="s">
        <v>242</v>
      </c>
      <c r="AU421" s="255" t="s">
        <v>89</v>
      </c>
      <c r="AV421" s="14" t="s">
        <v>89</v>
      </c>
      <c r="AW421" s="14" t="s">
        <v>36</v>
      </c>
      <c r="AX421" s="14" t="s">
        <v>87</v>
      </c>
      <c r="AY421" s="255" t="s">
        <v>233</v>
      </c>
    </row>
    <row r="422" s="2" customFormat="1" ht="14.4" customHeight="1">
      <c r="A422" s="39"/>
      <c r="B422" s="40"/>
      <c r="C422" s="256" t="s">
        <v>786</v>
      </c>
      <c r="D422" s="256" t="s">
        <v>284</v>
      </c>
      <c r="E422" s="257" t="s">
        <v>764</v>
      </c>
      <c r="F422" s="258" t="s">
        <v>765</v>
      </c>
      <c r="G422" s="259" t="s">
        <v>238</v>
      </c>
      <c r="H422" s="260">
        <v>29.920000000000002</v>
      </c>
      <c r="I422" s="261"/>
      <c r="J422" s="262">
        <f>ROUND(I422*H422,2)</f>
        <v>0</v>
      </c>
      <c r="K422" s="258" t="s">
        <v>239</v>
      </c>
      <c r="L422" s="263"/>
      <c r="M422" s="264" t="s">
        <v>1</v>
      </c>
      <c r="N422" s="265" t="s">
        <v>44</v>
      </c>
      <c r="O422" s="92"/>
      <c r="P422" s="230">
        <f>O422*H422</f>
        <v>0</v>
      </c>
      <c r="Q422" s="230">
        <v>0.0047999999999999996</v>
      </c>
      <c r="R422" s="230">
        <f>Q422*H422</f>
        <v>0.14361599999999999</v>
      </c>
      <c r="S422" s="230">
        <v>0</v>
      </c>
      <c r="T422" s="231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2" t="s">
        <v>414</v>
      </c>
      <c r="AT422" s="232" t="s">
        <v>284</v>
      </c>
      <c r="AU422" s="232" t="s">
        <v>89</v>
      </c>
      <c r="AY422" s="18" t="s">
        <v>233</v>
      </c>
      <c r="BE422" s="233">
        <f>IF(N422="základní",J422,0)</f>
        <v>0</v>
      </c>
      <c r="BF422" s="233">
        <f>IF(N422="snížená",J422,0)</f>
        <v>0</v>
      </c>
      <c r="BG422" s="233">
        <f>IF(N422="zákl. přenesená",J422,0)</f>
        <v>0</v>
      </c>
      <c r="BH422" s="233">
        <f>IF(N422="sníž. přenesená",J422,0)</f>
        <v>0</v>
      </c>
      <c r="BI422" s="233">
        <f>IF(N422="nulová",J422,0)</f>
        <v>0</v>
      </c>
      <c r="BJ422" s="18" t="s">
        <v>87</v>
      </c>
      <c r="BK422" s="233">
        <f>ROUND(I422*H422,2)</f>
        <v>0</v>
      </c>
      <c r="BL422" s="18" t="s">
        <v>324</v>
      </c>
      <c r="BM422" s="232" t="s">
        <v>787</v>
      </c>
    </row>
    <row r="423" s="14" customFormat="1">
      <c r="A423" s="14"/>
      <c r="B423" s="245"/>
      <c r="C423" s="246"/>
      <c r="D423" s="236" t="s">
        <v>242</v>
      </c>
      <c r="E423" s="247" t="s">
        <v>1</v>
      </c>
      <c r="F423" s="248" t="s">
        <v>788</v>
      </c>
      <c r="G423" s="246"/>
      <c r="H423" s="249">
        <v>28.495000000000001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242</v>
      </c>
      <c r="AU423" s="255" t="s">
        <v>89</v>
      </c>
      <c r="AV423" s="14" t="s">
        <v>89</v>
      </c>
      <c r="AW423" s="14" t="s">
        <v>36</v>
      </c>
      <c r="AX423" s="14" t="s">
        <v>87</v>
      </c>
      <c r="AY423" s="255" t="s">
        <v>233</v>
      </c>
    </row>
    <row r="424" s="14" customFormat="1">
      <c r="A424" s="14"/>
      <c r="B424" s="245"/>
      <c r="C424" s="246"/>
      <c r="D424" s="236" t="s">
        <v>242</v>
      </c>
      <c r="E424" s="246"/>
      <c r="F424" s="248" t="s">
        <v>789</v>
      </c>
      <c r="G424" s="246"/>
      <c r="H424" s="249">
        <v>29.920000000000002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242</v>
      </c>
      <c r="AU424" s="255" t="s">
        <v>89</v>
      </c>
      <c r="AV424" s="14" t="s">
        <v>89</v>
      </c>
      <c r="AW424" s="14" t="s">
        <v>4</v>
      </c>
      <c r="AX424" s="14" t="s">
        <v>87</v>
      </c>
      <c r="AY424" s="255" t="s">
        <v>233</v>
      </c>
    </row>
    <row r="425" s="2" customFormat="1" ht="14.4" customHeight="1">
      <c r="A425" s="39"/>
      <c r="B425" s="40"/>
      <c r="C425" s="256" t="s">
        <v>790</v>
      </c>
      <c r="D425" s="256" t="s">
        <v>284</v>
      </c>
      <c r="E425" s="257" t="s">
        <v>776</v>
      </c>
      <c r="F425" s="258" t="s">
        <v>777</v>
      </c>
      <c r="G425" s="259" t="s">
        <v>238</v>
      </c>
      <c r="H425" s="260">
        <v>59.868000000000002</v>
      </c>
      <c r="I425" s="261"/>
      <c r="J425" s="262">
        <f>ROUND(I425*H425,2)</f>
        <v>0</v>
      </c>
      <c r="K425" s="258" t="s">
        <v>239</v>
      </c>
      <c r="L425" s="263"/>
      <c r="M425" s="264" t="s">
        <v>1</v>
      </c>
      <c r="N425" s="265" t="s">
        <v>44</v>
      </c>
      <c r="O425" s="92"/>
      <c r="P425" s="230">
        <f>O425*H425</f>
        <v>0</v>
      </c>
      <c r="Q425" s="230">
        <v>0.0054000000000000003</v>
      </c>
      <c r="R425" s="230">
        <f>Q425*H425</f>
        <v>0.32328720000000005</v>
      </c>
      <c r="S425" s="230">
        <v>0</v>
      </c>
      <c r="T425" s="231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2" t="s">
        <v>414</v>
      </c>
      <c r="AT425" s="232" t="s">
        <v>284</v>
      </c>
      <c r="AU425" s="232" t="s">
        <v>89</v>
      </c>
      <c r="AY425" s="18" t="s">
        <v>233</v>
      </c>
      <c r="BE425" s="233">
        <f>IF(N425="základní",J425,0)</f>
        <v>0</v>
      </c>
      <c r="BF425" s="233">
        <f>IF(N425="snížená",J425,0)</f>
        <v>0</v>
      </c>
      <c r="BG425" s="233">
        <f>IF(N425="zákl. přenesená",J425,0)</f>
        <v>0</v>
      </c>
      <c r="BH425" s="233">
        <f>IF(N425="sníž. přenesená",J425,0)</f>
        <v>0</v>
      </c>
      <c r="BI425" s="233">
        <f>IF(N425="nulová",J425,0)</f>
        <v>0</v>
      </c>
      <c r="BJ425" s="18" t="s">
        <v>87</v>
      </c>
      <c r="BK425" s="233">
        <f>ROUND(I425*H425,2)</f>
        <v>0</v>
      </c>
      <c r="BL425" s="18" t="s">
        <v>324</v>
      </c>
      <c r="BM425" s="232" t="s">
        <v>791</v>
      </c>
    </row>
    <row r="426" s="14" customFormat="1">
      <c r="A426" s="14"/>
      <c r="B426" s="245"/>
      <c r="C426" s="246"/>
      <c r="D426" s="236" t="s">
        <v>242</v>
      </c>
      <c r="E426" s="247" t="s">
        <v>1</v>
      </c>
      <c r="F426" s="248" t="s">
        <v>792</v>
      </c>
      <c r="G426" s="246"/>
      <c r="H426" s="249">
        <v>57.017000000000003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242</v>
      </c>
      <c r="AU426" s="255" t="s">
        <v>89</v>
      </c>
      <c r="AV426" s="14" t="s">
        <v>89</v>
      </c>
      <c r="AW426" s="14" t="s">
        <v>36</v>
      </c>
      <c r="AX426" s="14" t="s">
        <v>87</v>
      </c>
      <c r="AY426" s="255" t="s">
        <v>233</v>
      </c>
    </row>
    <row r="427" s="14" customFormat="1">
      <c r="A427" s="14"/>
      <c r="B427" s="245"/>
      <c r="C427" s="246"/>
      <c r="D427" s="236" t="s">
        <v>242</v>
      </c>
      <c r="E427" s="246"/>
      <c r="F427" s="248" t="s">
        <v>793</v>
      </c>
      <c r="G427" s="246"/>
      <c r="H427" s="249">
        <v>59.868000000000002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5" t="s">
        <v>242</v>
      </c>
      <c r="AU427" s="255" t="s">
        <v>89</v>
      </c>
      <c r="AV427" s="14" t="s">
        <v>89</v>
      </c>
      <c r="AW427" s="14" t="s">
        <v>4</v>
      </c>
      <c r="AX427" s="14" t="s">
        <v>87</v>
      </c>
      <c r="AY427" s="255" t="s">
        <v>233</v>
      </c>
    </row>
    <row r="428" s="2" customFormat="1" ht="22.2" customHeight="1">
      <c r="A428" s="39"/>
      <c r="B428" s="40"/>
      <c r="C428" s="221" t="s">
        <v>794</v>
      </c>
      <c r="D428" s="221" t="s">
        <v>235</v>
      </c>
      <c r="E428" s="222" t="s">
        <v>795</v>
      </c>
      <c r="F428" s="223" t="s">
        <v>796</v>
      </c>
      <c r="G428" s="224" t="s">
        <v>238</v>
      </c>
      <c r="H428" s="225">
        <v>37.700000000000003</v>
      </c>
      <c r="I428" s="226"/>
      <c r="J428" s="227">
        <f>ROUND(I428*H428,2)</f>
        <v>0</v>
      </c>
      <c r="K428" s="223" t="s">
        <v>239</v>
      </c>
      <c r="L428" s="45"/>
      <c r="M428" s="228" t="s">
        <v>1</v>
      </c>
      <c r="N428" s="229" t="s">
        <v>44</v>
      </c>
      <c r="O428" s="92"/>
      <c r="P428" s="230">
        <f>O428*H428</f>
        <v>0</v>
      </c>
      <c r="Q428" s="230">
        <v>0</v>
      </c>
      <c r="R428" s="230">
        <f>Q428*H428</f>
        <v>0</v>
      </c>
      <c r="S428" s="230">
        <v>0.037499999999999999</v>
      </c>
      <c r="T428" s="231">
        <f>S428*H428</f>
        <v>1.4137500000000001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2" t="s">
        <v>324</v>
      </c>
      <c r="AT428" s="232" t="s">
        <v>235</v>
      </c>
      <c r="AU428" s="232" t="s">
        <v>89</v>
      </c>
      <c r="AY428" s="18" t="s">
        <v>233</v>
      </c>
      <c r="BE428" s="233">
        <f>IF(N428="základní",J428,0)</f>
        <v>0</v>
      </c>
      <c r="BF428" s="233">
        <f>IF(N428="snížená",J428,0)</f>
        <v>0</v>
      </c>
      <c r="BG428" s="233">
        <f>IF(N428="zákl. přenesená",J428,0)</f>
        <v>0</v>
      </c>
      <c r="BH428" s="233">
        <f>IF(N428="sníž. přenesená",J428,0)</f>
        <v>0</v>
      </c>
      <c r="BI428" s="233">
        <f>IF(N428="nulová",J428,0)</f>
        <v>0</v>
      </c>
      <c r="BJ428" s="18" t="s">
        <v>87</v>
      </c>
      <c r="BK428" s="233">
        <f>ROUND(I428*H428,2)</f>
        <v>0</v>
      </c>
      <c r="BL428" s="18" t="s">
        <v>324</v>
      </c>
      <c r="BM428" s="232" t="s">
        <v>797</v>
      </c>
    </row>
    <row r="429" s="14" customFormat="1">
      <c r="A429" s="14"/>
      <c r="B429" s="245"/>
      <c r="C429" s="246"/>
      <c r="D429" s="236" t="s">
        <v>242</v>
      </c>
      <c r="E429" s="247" t="s">
        <v>1</v>
      </c>
      <c r="F429" s="248" t="s">
        <v>798</v>
      </c>
      <c r="G429" s="246"/>
      <c r="H429" s="249">
        <v>37.700000000000003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5" t="s">
        <v>242</v>
      </c>
      <c r="AU429" s="255" t="s">
        <v>89</v>
      </c>
      <c r="AV429" s="14" t="s">
        <v>89</v>
      </c>
      <c r="AW429" s="14" t="s">
        <v>36</v>
      </c>
      <c r="AX429" s="14" t="s">
        <v>87</v>
      </c>
      <c r="AY429" s="255" t="s">
        <v>233</v>
      </c>
    </row>
    <row r="430" s="2" customFormat="1" ht="22.2" customHeight="1">
      <c r="A430" s="39"/>
      <c r="B430" s="40"/>
      <c r="C430" s="221" t="s">
        <v>799</v>
      </c>
      <c r="D430" s="221" t="s">
        <v>235</v>
      </c>
      <c r="E430" s="222" t="s">
        <v>800</v>
      </c>
      <c r="F430" s="223" t="s">
        <v>801</v>
      </c>
      <c r="G430" s="224" t="s">
        <v>238</v>
      </c>
      <c r="H430" s="225">
        <v>8.1489999999999991</v>
      </c>
      <c r="I430" s="226"/>
      <c r="J430" s="227">
        <f>ROUND(I430*H430,2)</f>
        <v>0</v>
      </c>
      <c r="K430" s="223" t="s">
        <v>239</v>
      </c>
      <c r="L430" s="45"/>
      <c r="M430" s="228" t="s">
        <v>1</v>
      </c>
      <c r="N430" s="229" t="s">
        <v>44</v>
      </c>
      <c r="O430" s="92"/>
      <c r="P430" s="230">
        <f>O430*H430</f>
        <v>0</v>
      </c>
      <c r="Q430" s="230">
        <v>0.0061199999999999996</v>
      </c>
      <c r="R430" s="230">
        <f>Q430*H430</f>
        <v>0.049871879999999993</v>
      </c>
      <c r="S430" s="230">
        <v>0</v>
      </c>
      <c r="T430" s="231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2" t="s">
        <v>324</v>
      </c>
      <c r="AT430" s="232" t="s">
        <v>235</v>
      </c>
      <c r="AU430" s="232" t="s">
        <v>89</v>
      </c>
      <c r="AY430" s="18" t="s">
        <v>233</v>
      </c>
      <c r="BE430" s="233">
        <f>IF(N430="základní",J430,0)</f>
        <v>0</v>
      </c>
      <c r="BF430" s="233">
        <f>IF(N430="snížená",J430,0)</f>
        <v>0</v>
      </c>
      <c r="BG430" s="233">
        <f>IF(N430="zákl. přenesená",J430,0)</f>
        <v>0</v>
      </c>
      <c r="BH430" s="233">
        <f>IF(N430="sníž. přenesená",J430,0)</f>
        <v>0</v>
      </c>
      <c r="BI430" s="233">
        <f>IF(N430="nulová",J430,0)</f>
        <v>0</v>
      </c>
      <c r="BJ430" s="18" t="s">
        <v>87</v>
      </c>
      <c r="BK430" s="233">
        <f>ROUND(I430*H430,2)</f>
        <v>0</v>
      </c>
      <c r="BL430" s="18" t="s">
        <v>324</v>
      </c>
      <c r="BM430" s="232" t="s">
        <v>802</v>
      </c>
    </row>
    <row r="431" s="13" customFormat="1">
      <c r="A431" s="13"/>
      <c r="B431" s="234"/>
      <c r="C431" s="235"/>
      <c r="D431" s="236" t="s">
        <v>242</v>
      </c>
      <c r="E431" s="237" t="s">
        <v>1</v>
      </c>
      <c r="F431" s="238" t="s">
        <v>676</v>
      </c>
      <c r="G431" s="235"/>
      <c r="H431" s="237" t="s">
        <v>1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242</v>
      </c>
      <c r="AU431" s="244" t="s">
        <v>89</v>
      </c>
      <c r="AV431" s="13" t="s">
        <v>87</v>
      </c>
      <c r="AW431" s="13" t="s">
        <v>36</v>
      </c>
      <c r="AX431" s="13" t="s">
        <v>79</v>
      </c>
      <c r="AY431" s="244" t="s">
        <v>233</v>
      </c>
    </row>
    <row r="432" s="14" customFormat="1">
      <c r="A432" s="14"/>
      <c r="B432" s="245"/>
      <c r="C432" s="246"/>
      <c r="D432" s="236" t="s">
        <v>242</v>
      </c>
      <c r="E432" s="247" t="s">
        <v>1</v>
      </c>
      <c r="F432" s="248" t="s">
        <v>677</v>
      </c>
      <c r="G432" s="246"/>
      <c r="H432" s="249">
        <v>1.5800000000000001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5" t="s">
        <v>242</v>
      </c>
      <c r="AU432" s="255" t="s">
        <v>89</v>
      </c>
      <c r="AV432" s="14" t="s">
        <v>89</v>
      </c>
      <c r="AW432" s="14" t="s">
        <v>36</v>
      </c>
      <c r="AX432" s="14" t="s">
        <v>79</v>
      </c>
      <c r="AY432" s="255" t="s">
        <v>233</v>
      </c>
    </row>
    <row r="433" s="14" customFormat="1">
      <c r="A433" s="14"/>
      <c r="B433" s="245"/>
      <c r="C433" s="246"/>
      <c r="D433" s="236" t="s">
        <v>242</v>
      </c>
      <c r="E433" s="247" t="s">
        <v>1</v>
      </c>
      <c r="F433" s="248" t="s">
        <v>678</v>
      </c>
      <c r="G433" s="246"/>
      <c r="H433" s="249">
        <v>6.569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242</v>
      </c>
      <c r="AU433" s="255" t="s">
        <v>89</v>
      </c>
      <c r="AV433" s="14" t="s">
        <v>89</v>
      </c>
      <c r="AW433" s="14" t="s">
        <v>36</v>
      </c>
      <c r="AX433" s="14" t="s">
        <v>79</v>
      </c>
      <c r="AY433" s="255" t="s">
        <v>233</v>
      </c>
    </row>
    <row r="434" s="15" customFormat="1">
      <c r="A434" s="15"/>
      <c r="B434" s="266"/>
      <c r="C434" s="267"/>
      <c r="D434" s="236" t="s">
        <v>242</v>
      </c>
      <c r="E434" s="268" t="s">
        <v>1</v>
      </c>
      <c r="F434" s="269" t="s">
        <v>307</v>
      </c>
      <c r="G434" s="267"/>
      <c r="H434" s="270">
        <v>8.1489999999999991</v>
      </c>
      <c r="I434" s="271"/>
      <c r="J434" s="267"/>
      <c r="K434" s="267"/>
      <c r="L434" s="272"/>
      <c r="M434" s="273"/>
      <c r="N434" s="274"/>
      <c r="O434" s="274"/>
      <c r="P434" s="274"/>
      <c r="Q434" s="274"/>
      <c r="R434" s="274"/>
      <c r="S434" s="274"/>
      <c r="T434" s="27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6" t="s">
        <v>242</v>
      </c>
      <c r="AU434" s="276" t="s">
        <v>89</v>
      </c>
      <c r="AV434" s="15" t="s">
        <v>240</v>
      </c>
      <c r="AW434" s="15" t="s">
        <v>36</v>
      </c>
      <c r="AX434" s="15" t="s">
        <v>87</v>
      </c>
      <c r="AY434" s="276" t="s">
        <v>233</v>
      </c>
    </row>
    <row r="435" s="2" customFormat="1" ht="14.4" customHeight="1">
      <c r="A435" s="39"/>
      <c r="B435" s="40"/>
      <c r="C435" s="256" t="s">
        <v>803</v>
      </c>
      <c r="D435" s="256" t="s">
        <v>284</v>
      </c>
      <c r="E435" s="257" t="s">
        <v>804</v>
      </c>
      <c r="F435" s="258" t="s">
        <v>805</v>
      </c>
      <c r="G435" s="259" t="s">
        <v>238</v>
      </c>
      <c r="H435" s="260">
        <v>8.5559999999999992</v>
      </c>
      <c r="I435" s="261"/>
      <c r="J435" s="262">
        <f>ROUND(I435*H435,2)</f>
        <v>0</v>
      </c>
      <c r="K435" s="258" t="s">
        <v>239</v>
      </c>
      <c r="L435" s="263"/>
      <c r="M435" s="264" t="s">
        <v>1</v>
      </c>
      <c r="N435" s="265" t="s">
        <v>44</v>
      </c>
      <c r="O435" s="92"/>
      <c r="P435" s="230">
        <f>O435*H435</f>
        <v>0</v>
      </c>
      <c r="Q435" s="230">
        <v>0.00115</v>
      </c>
      <c r="R435" s="230">
        <f>Q435*H435</f>
        <v>0.0098393999999999981</v>
      </c>
      <c r="S435" s="230">
        <v>0</v>
      </c>
      <c r="T435" s="23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2" t="s">
        <v>414</v>
      </c>
      <c r="AT435" s="232" t="s">
        <v>284</v>
      </c>
      <c r="AU435" s="232" t="s">
        <v>89</v>
      </c>
      <c r="AY435" s="18" t="s">
        <v>233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8" t="s">
        <v>87</v>
      </c>
      <c r="BK435" s="233">
        <f>ROUND(I435*H435,2)</f>
        <v>0</v>
      </c>
      <c r="BL435" s="18" t="s">
        <v>324</v>
      </c>
      <c r="BM435" s="232" t="s">
        <v>806</v>
      </c>
    </row>
    <row r="436" s="14" customFormat="1">
      <c r="A436" s="14"/>
      <c r="B436" s="245"/>
      <c r="C436" s="246"/>
      <c r="D436" s="236" t="s">
        <v>242</v>
      </c>
      <c r="E436" s="246"/>
      <c r="F436" s="248" t="s">
        <v>807</v>
      </c>
      <c r="G436" s="246"/>
      <c r="H436" s="249">
        <v>8.5559999999999992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242</v>
      </c>
      <c r="AU436" s="255" t="s">
        <v>89</v>
      </c>
      <c r="AV436" s="14" t="s">
        <v>89</v>
      </c>
      <c r="AW436" s="14" t="s">
        <v>4</v>
      </c>
      <c r="AX436" s="14" t="s">
        <v>87</v>
      </c>
      <c r="AY436" s="255" t="s">
        <v>233</v>
      </c>
    </row>
    <row r="437" s="2" customFormat="1" ht="22.2" customHeight="1">
      <c r="A437" s="39"/>
      <c r="B437" s="40"/>
      <c r="C437" s="221" t="s">
        <v>808</v>
      </c>
      <c r="D437" s="221" t="s">
        <v>235</v>
      </c>
      <c r="E437" s="222" t="s">
        <v>809</v>
      </c>
      <c r="F437" s="223" t="s">
        <v>810</v>
      </c>
      <c r="G437" s="224" t="s">
        <v>238</v>
      </c>
      <c r="H437" s="225">
        <v>62.295999999999999</v>
      </c>
      <c r="I437" s="226"/>
      <c r="J437" s="227">
        <f>ROUND(I437*H437,2)</f>
        <v>0</v>
      </c>
      <c r="K437" s="223" t="s">
        <v>239</v>
      </c>
      <c r="L437" s="45"/>
      <c r="M437" s="228" t="s">
        <v>1</v>
      </c>
      <c r="N437" s="229" t="s">
        <v>44</v>
      </c>
      <c r="O437" s="92"/>
      <c r="P437" s="230">
        <f>O437*H437</f>
        <v>0</v>
      </c>
      <c r="Q437" s="230">
        <v>0.0062399999999999999</v>
      </c>
      <c r="R437" s="230">
        <f>Q437*H437</f>
        <v>0.38872703999999997</v>
      </c>
      <c r="S437" s="230">
        <v>0</v>
      </c>
      <c r="T437" s="231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2" t="s">
        <v>324</v>
      </c>
      <c r="AT437" s="232" t="s">
        <v>235</v>
      </c>
      <c r="AU437" s="232" t="s">
        <v>89</v>
      </c>
      <c r="AY437" s="18" t="s">
        <v>233</v>
      </c>
      <c r="BE437" s="233">
        <f>IF(N437="základní",J437,0)</f>
        <v>0</v>
      </c>
      <c r="BF437" s="233">
        <f>IF(N437="snížená",J437,0)</f>
        <v>0</v>
      </c>
      <c r="BG437" s="233">
        <f>IF(N437="zákl. přenesená",J437,0)</f>
        <v>0</v>
      </c>
      <c r="BH437" s="233">
        <f>IF(N437="sníž. přenesená",J437,0)</f>
        <v>0</v>
      </c>
      <c r="BI437" s="233">
        <f>IF(N437="nulová",J437,0)</f>
        <v>0</v>
      </c>
      <c r="BJ437" s="18" t="s">
        <v>87</v>
      </c>
      <c r="BK437" s="233">
        <f>ROUND(I437*H437,2)</f>
        <v>0</v>
      </c>
      <c r="BL437" s="18" t="s">
        <v>324</v>
      </c>
      <c r="BM437" s="232" t="s">
        <v>811</v>
      </c>
    </row>
    <row r="438" s="14" customFormat="1">
      <c r="A438" s="14"/>
      <c r="B438" s="245"/>
      <c r="C438" s="246"/>
      <c r="D438" s="236" t="s">
        <v>242</v>
      </c>
      <c r="E438" s="247" t="s">
        <v>1</v>
      </c>
      <c r="F438" s="248" t="s">
        <v>812</v>
      </c>
      <c r="G438" s="246"/>
      <c r="H438" s="249">
        <v>62.295999999999999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5" t="s">
        <v>242</v>
      </c>
      <c r="AU438" s="255" t="s">
        <v>89</v>
      </c>
      <c r="AV438" s="14" t="s">
        <v>89</v>
      </c>
      <c r="AW438" s="14" t="s">
        <v>36</v>
      </c>
      <c r="AX438" s="14" t="s">
        <v>87</v>
      </c>
      <c r="AY438" s="255" t="s">
        <v>233</v>
      </c>
    </row>
    <row r="439" s="2" customFormat="1" ht="14.4" customHeight="1">
      <c r="A439" s="39"/>
      <c r="B439" s="40"/>
      <c r="C439" s="256" t="s">
        <v>813</v>
      </c>
      <c r="D439" s="256" t="s">
        <v>284</v>
      </c>
      <c r="E439" s="257" t="s">
        <v>814</v>
      </c>
      <c r="F439" s="258" t="s">
        <v>815</v>
      </c>
      <c r="G439" s="259" t="s">
        <v>238</v>
      </c>
      <c r="H439" s="260">
        <v>65.411000000000001</v>
      </c>
      <c r="I439" s="261"/>
      <c r="J439" s="262">
        <f>ROUND(I439*H439,2)</f>
        <v>0</v>
      </c>
      <c r="K439" s="258" t="s">
        <v>239</v>
      </c>
      <c r="L439" s="263"/>
      <c r="M439" s="264" t="s">
        <v>1</v>
      </c>
      <c r="N439" s="265" t="s">
        <v>44</v>
      </c>
      <c r="O439" s="92"/>
      <c r="P439" s="230">
        <f>O439*H439</f>
        <v>0</v>
      </c>
      <c r="Q439" s="230">
        <v>0.021999999999999999</v>
      </c>
      <c r="R439" s="230">
        <f>Q439*H439</f>
        <v>1.4390419999999999</v>
      </c>
      <c r="S439" s="230">
        <v>0</v>
      </c>
      <c r="T439" s="231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2" t="s">
        <v>414</v>
      </c>
      <c r="AT439" s="232" t="s">
        <v>284</v>
      </c>
      <c r="AU439" s="232" t="s">
        <v>89</v>
      </c>
      <c r="AY439" s="18" t="s">
        <v>233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8" t="s">
        <v>87</v>
      </c>
      <c r="BK439" s="233">
        <f>ROUND(I439*H439,2)</f>
        <v>0</v>
      </c>
      <c r="BL439" s="18" t="s">
        <v>324</v>
      </c>
      <c r="BM439" s="232" t="s">
        <v>816</v>
      </c>
    </row>
    <row r="440" s="14" customFormat="1">
      <c r="A440" s="14"/>
      <c r="B440" s="245"/>
      <c r="C440" s="246"/>
      <c r="D440" s="236" t="s">
        <v>242</v>
      </c>
      <c r="E440" s="246"/>
      <c r="F440" s="248" t="s">
        <v>817</v>
      </c>
      <c r="G440" s="246"/>
      <c r="H440" s="249">
        <v>65.411000000000001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242</v>
      </c>
      <c r="AU440" s="255" t="s">
        <v>89</v>
      </c>
      <c r="AV440" s="14" t="s">
        <v>89</v>
      </c>
      <c r="AW440" s="14" t="s">
        <v>4</v>
      </c>
      <c r="AX440" s="14" t="s">
        <v>87</v>
      </c>
      <c r="AY440" s="255" t="s">
        <v>233</v>
      </c>
    </row>
    <row r="441" s="2" customFormat="1" ht="22.2" customHeight="1">
      <c r="A441" s="39"/>
      <c r="B441" s="40"/>
      <c r="C441" s="221" t="s">
        <v>818</v>
      </c>
      <c r="D441" s="221" t="s">
        <v>235</v>
      </c>
      <c r="E441" s="222" t="s">
        <v>819</v>
      </c>
      <c r="F441" s="223" t="s">
        <v>820</v>
      </c>
      <c r="G441" s="224" t="s">
        <v>238</v>
      </c>
      <c r="H441" s="225">
        <v>29.876999999999999</v>
      </c>
      <c r="I441" s="226"/>
      <c r="J441" s="227">
        <f>ROUND(I441*H441,2)</f>
        <v>0</v>
      </c>
      <c r="K441" s="223" t="s">
        <v>239</v>
      </c>
      <c r="L441" s="45"/>
      <c r="M441" s="228" t="s">
        <v>1</v>
      </c>
      <c r="N441" s="229" t="s">
        <v>44</v>
      </c>
      <c r="O441" s="92"/>
      <c r="P441" s="230">
        <f>O441*H441</f>
        <v>0</v>
      </c>
      <c r="Q441" s="230">
        <v>0.0063</v>
      </c>
      <c r="R441" s="230">
        <f>Q441*H441</f>
        <v>0.18822510000000001</v>
      </c>
      <c r="S441" s="230">
        <v>0</v>
      </c>
      <c r="T441" s="231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2" t="s">
        <v>324</v>
      </c>
      <c r="AT441" s="232" t="s">
        <v>235</v>
      </c>
      <c r="AU441" s="232" t="s">
        <v>89</v>
      </c>
      <c r="AY441" s="18" t="s">
        <v>233</v>
      </c>
      <c r="BE441" s="233">
        <f>IF(N441="základní",J441,0)</f>
        <v>0</v>
      </c>
      <c r="BF441" s="233">
        <f>IF(N441="snížená",J441,0)</f>
        <v>0</v>
      </c>
      <c r="BG441" s="233">
        <f>IF(N441="zákl. přenesená",J441,0)</f>
        <v>0</v>
      </c>
      <c r="BH441" s="233">
        <f>IF(N441="sníž. přenesená",J441,0)</f>
        <v>0</v>
      </c>
      <c r="BI441" s="233">
        <f>IF(N441="nulová",J441,0)</f>
        <v>0</v>
      </c>
      <c r="BJ441" s="18" t="s">
        <v>87</v>
      </c>
      <c r="BK441" s="233">
        <f>ROUND(I441*H441,2)</f>
        <v>0</v>
      </c>
      <c r="BL441" s="18" t="s">
        <v>324</v>
      </c>
      <c r="BM441" s="232" t="s">
        <v>821</v>
      </c>
    </row>
    <row r="442" s="14" customFormat="1">
      <c r="A442" s="14"/>
      <c r="B442" s="245"/>
      <c r="C442" s="246"/>
      <c r="D442" s="236" t="s">
        <v>242</v>
      </c>
      <c r="E442" s="247" t="s">
        <v>1</v>
      </c>
      <c r="F442" s="248" t="s">
        <v>822</v>
      </c>
      <c r="G442" s="246"/>
      <c r="H442" s="249">
        <v>29.876999999999999</v>
      </c>
      <c r="I442" s="250"/>
      <c r="J442" s="246"/>
      <c r="K442" s="246"/>
      <c r="L442" s="251"/>
      <c r="M442" s="252"/>
      <c r="N442" s="253"/>
      <c r="O442" s="253"/>
      <c r="P442" s="253"/>
      <c r="Q442" s="253"/>
      <c r="R442" s="253"/>
      <c r="S442" s="253"/>
      <c r="T442" s="25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5" t="s">
        <v>242</v>
      </c>
      <c r="AU442" s="255" t="s">
        <v>89</v>
      </c>
      <c r="AV442" s="14" t="s">
        <v>89</v>
      </c>
      <c r="AW442" s="14" t="s">
        <v>36</v>
      </c>
      <c r="AX442" s="14" t="s">
        <v>87</v>
      </c>
      <c r="AY442" s="255" t="s">
        <v>233</v>
      </c>
    </row>
    <row r="443" s="2" customFormat="1" ht="14.4" customHeight="1">
      <c r="A443" s="39"/>
      <c r="B443" s="40"/>
      <c r="C443" s="256" t="s">
        <v>823</v>
      </c>
      <c r="D443" s="256" t="s">
        <v>284</v>
      </c>
      <c r="E443" s="257" t="s">
        <v>824</v>
      </c>
      <c r="F443" s="258" t="s">
        <v>825</v>
      </c>
      <c r="G443" s="259" t="s">
        <v>238</v>
      </c>
      <c r="H443" s="260">
        <v>31.370999999999999</v>
      </c>
      <c r="I443" s="261"/>
      <c r="J443" s="262">
        <f>ROUND(I443*H443,2)</f>
        <v>0</v>
      </c>
      <c r="K443" s="258" t="s">
        <v>239</v>
      </c>
      <c r="L443" s="263"/>
      <c r="M443" s="264" t="s">
        <v>1</v>
      </c>
      <c r="N443" s="265" t="s">
        <v>44</v>
      </c>
      <c r="O443" s="92"/>
      <c r="P443" s="230">
        <f>O443*H443</f>
        <v>0</v>
      </c>
      <c r="Q443" s="230">
        <v>0.031</v>
      </c>
      <c r="R443" s="230">
        <f>Q443*H443</f>
        <v>0.97250099999999995</v>
      </c>
      <c r="S443" s="230">
        <v>0</v>
      </c>
      <c r="T443" s="231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2" t="s">
        <v>414</v>
      </c>
      <c r="AT443" s="232" t="s">
        <v>284</v>
      </c>
      <c r="AU443" s="232" t="s">
        <v>89</v>
      </c>
      <c r="AY443" s="18" t="s">
        <v>233</v>
      </c>
      <c r="BE443" s="233">
        <f>IF(N443="základní",J443,0)</f>
        <v>0</v>
      </c>
      <c r="BF443" s="233">
        <f>IF(N443="snížená",J443,0)</f>
        <v>0</v>
      </c>
      <c r="BG443" s="233">
        <f>IF(N443="zákl. přenesená",J443,0)</f>
        <v>0</v>
      </c>
      <c r="BH443" s="233">
        <f>IF(N443="sníž. přenesená",J443,0)</f>
        <v>0</v>
      </c>
      <c r="BI443" s="233">
        <f>IF(N443="nulová",J443,0)</f>
        <v>0</v>
      </c>
      <c r="BJ443" s="18" t="s">
        <v>87</v>
      </c>
      <c r="BK443" s="233">
        <f>ROUND(I443*H443,2)</f>
        <v>0</v>
      </c>
      <c r="BL443" s="18" t="s">
        <v>324</v>
      </c>
      <c r="BM443" s="232" t="s">
        <v>826</v>
      </c>
    </row>
    <row r="444" s="14" customFormat="1">
      <c r="A444" s="14"/>
      <c r="B444" s="245"/>
      <c r="C444" s="246"/>
      <c r="D444" s="236" t="s">
        <v>242</v>
      </c>
      <c r="E444" s="246"/>
      <c r="F444" s="248" t="s">
        <v>827</v>
      </c>
      <c r="G444" s="246"/>
      <c r="H444" s="249">
        <v>31.370999999999999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5" t="s">
        <v>242</v>
      </c>
      <c r="AU444" s="255" t="s">
        <v>89</v>
      </c>
      <c r="AV444" s="14" t="s">
        <v>89</v>
      </c>
      <c r="AW444" s="14" t="s">
        <v>4</v>
      </c>
      <c r="AX444" s="14" t="s">
        <v>87</v>
      </c>
      <c r="AY444" s="255" t="s">
        <v>233</v>
      </c>
    </row>
    <row r="445" s="2" customFormat="1" ht="22.2" customHeight="1">
      <c r="A445" s="39"/>
      <c r="B445" s="40"/>
      <c r="C445" s="221" t="s">
        <v>828</v>
      </c>
      <c r="D445" s="221" t="s">
        <v>235</v>
      </c>
      <c r="E445" s="222" t="s">
        <v>829</v>
      </c>
      <c r="F445" s="223" t="s">
        <v>830</v>
      </c>
      <c r="G445" s="224" t="s">
        <v>238</v>
      </c>
      <c r="H445" s="225">
        <v>58.649999999999999</v>
      </c>
      <c r="I445" s="226"/>
      <c r="J445" s="227">
        <f>ROUND(I445*H445,2)</f>
        <v>0</v>
      </c>
      <c r="K445" s="223" t="s">
        <v>239</v>
      </c>
      <c r="L445" s="45"/>
      <c r="M445" s="228" t="s">
        <v>1</v>
      </c>
      <c r="N445" s="229" t="s">
        <v>44</v>
      </c>
      <c r="O445" s="92"/>
      <c r="P445" s="230">
        <f>O445*H445</f>
        <v>0</v>
      </c>
      <c r="Q445" s="230">
        <v>0</v>
      </c>
      <c r="R445" s="230">
        <f>Q445*H445</f>
        <v>0</v>
      </c>
      <c r="S445" s="230">
        <v>0</v>
      </c>
      <c r="T445" s="231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2" t="s">
        <v>324</v>
      </c>
      <c r="AT445" s="232" t="s">
        <v>235</v>
      </c>
      <c r="AU445" s="232" t="s">
        <v>89</v>
      </c>
      <c r="AY445" s="18" t="s">
        <v>233</v>
      </c>
      <c r="BE445" s="233">
        <f>IF(N445="základní",J445,0)</f>
        <v>0</v>
      </c>
      <c r="BF445" s="233">
        <f>IF(N445="snížená",J445,0)</f>
        <v>0</v>
      </c>
      <c r="BG445" s="233">
        <f>IF(N445="zákl. přenesená",J445,0)</f>
        <v>0</v>
      </c>
      <c r="BH445" s="233">
        <f>IF(N445="sníž. přenesená",J445,0)</f>
        <v>0</v>
      </c>
      <c r="BI445" s="233">
        <f>IF(N445="nulová",J445,0)</f>
        <v>0</v>
      </c>
      <c r="BJ445" s="18" t="s">
        <v>87</v>
      </c>
      <c r="BK445" s="233">
        <f>ROUND(I445*H445,2)</f>
        <v>0</v>
      </c>
      <c r="BL445" s="18" t="s">
        <v>324</v>
      </c>
      <c r="BM445" s="232" t="s">
        <v>831</v>
      </c>
    </row>
    <row r="446" s="13" customFormat="1">
      <c r="A446" s="13"/>
      <c r="B446" s="234"/>
      <c r="C446" s="235"/>
      <c r="D446" s="236" t="s">
        <v>242</v>
      </c>
      <c r="E446" s="237" t="s">
        <v>1</v>
      </c>
      <c r="F446" s="238" t="s">
        <v>832</v>
      </c>
      <c r="G446" s="235"/>
      <c r="H446" s="237" t="s">
        <v>1</v>
      </c>
      <c r="I446" s="239"/>
      <c r="J446" s="235"/>
      <c r="K446" s="235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242</v>
      </c>
      <c r="AU446" s="244" t="s">
        <v>89</v>
      </c>
      <c r="AV446" s="13" t="s">
        <v>87</v>
      </c>
      <c r="AW446" s="13" t="s">
        <v>36</v>
      </c>
      <c r="AX446" s="13" t="s">
        <v>79</v>
      </c>
      <c r="AY446" s="244" t="s">
        <v>233</v>
      </c>
    </row>
    <row r="447" s="14" customFormat="1">
      <c r="A447" s="14"/>
      <c r="B447" s="245"/>
      <c r="C447" s="246"/>
      <c r="D447" s="236" t="s">
        <v>242</v>
      </c>
      <c r="E447" s="247" t="s">
        <v>1</v>
      </c>
      <c r="F447" s="248" t="s">
        <v>833</v>
      </c>
      <c r="G447" s="246"/>
      <c r="H447" s="249">
        <v>58.649999999999999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242</v>
      </c>
      <c r="AU447" s="255" t="s">
        <v>89</v>
      </c>
      <c r="AV447" s="14" t="s">
        <v>89</v>
      </c>
      <c r="AW447" s="14" t="s">
        <v>36</v>
      </c>
      <c r="AX447" s="14" t="s">
        <v>87</v>
      </c>
      <c r="AY447" s="255" t="s">
        <v>233</v>
      </c>
    </row>
    <row r="448" s="2" customFormat="1" ht="19.8" customHeight="1">
      <c r="A448" s="39"/>
      <c r="B448" s="40"/>
      <c r="C448" s="256" t="s">
        <v>834</v>
      </c>
      <c r="D448" s="256" t="s">
        <v>284</v>
      </c>
      <c r="E448" s="257" t="s">
        <v>835</v>
      </c>
      <c r="F448" s="258" t="s">
        <v>836</v>
      </c>
      <c r="G448" s="259" t="s">
        <v>238</v>
      </c>
      <c r="H448" s="260">
        <v>61.582999999999998</v>
      </c>
      <c r="I448" s="261"/>
      <c r="J448" s="262">
        <f>ROUND(I448*H448,2)</f>
        <v>0</v>
      </c>
      <c r="K448" s="258" t="s">
        <v>239</v>
      </c>
      <c r="L448" s="263"/>
      <c r="M448" s="264" t="s">
        <v>1</v>
      </c>
      <c r="N448" s="265" t="s">
        <v>44</v>
      </c>
      <c r="O448" s="92"/>
      <c r="P448" s="230">
        <f>O448*H448</f>
        <v>0</v>
      </c>
      <c r="Q448" s="230">
        <v>0.0035999999999999999</v>
      </c>
      <c r="R448" s="230">
        <f>Q448*H448</f>
        <v>0.2216988</v>
      </c>
      <c r="S448" s="230">
        <v>0</v>
      </c>
      <c r="T448" s="231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2" t="s">
        <v>414</v>
      </c>
      <c r="AT448" s="232" t="s">
        <v>284</v>
      </c>
      <c r="AU448" s="232" t="s">
        <v>89</v>
      </c>
      <c r="AY448" s="18" t="s">
        <v>233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8" t="s">
        <v>87</v>
      </c>
      <c r="BK448" s="233">
        <f>ROUND(I448*H448,2)</f>
        <v>0</v>
      </c>
      <c r="BL448" s="18" t="s">
        <v>324</v>
      </c>
      <c r="BM448" s="232" t="s">
        <v>837</v>
      </c>
    </row>
    <row r="449" s="14" customFormat="1">
      <c r="A449" s="14"/>
      <c r="B449" s="245"/>
      <c r="C449" s="246"/>
      <c r="D449" s="236" t="s">
        <v>242</v>
      </c>
      <c r="E449" s="246"/>
      <c r="F449" s="248" t="s">
        <v>838</v>
      </c>
      <c r="G449" s="246"/>
      <c r="H449" s="249">
        <v>61.582999999999998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242</v>
      </c>
      <c r="AU449" s="255" t="s">
        <v>89</v>
      </c>
      <c r="AV449" s="14" t="s">
        <v>89</v>
      </c>
      <c r="AW449" s="14" t="s">
        <v>4</v>
      </c>
      <c r="AX449" s="14" t="s">
        <v>87</v>
      </c>
      <c r="AY449" s="255" t="s">
        <v>233</v>
      </c>
    </row>
    <row r="450" s="2" customFormat="1" ht="22.2" customHeight="1">
      <c r="A450" s="39"/>
      <c r="B450" s="40"/>
      <c r="C450" s="221" t="s">
        <v>839</v>
      </c>
      <c r="D450" s="221" t="s">
        <v>235</v>
      </c>
      <c r="E450" s="222" t="s">
        <v>840</v>
      </c>
      <c r="F450" s="223" t="s">
        <v>841</v>
      </c>
      <c r="G450" s="224" t="s">
        <v>238</v>
      </c>
      <c r="H450" s="225">
        <v>58.649999999999999</v>
      </c>
      <c r="I450" s="226"/>
      <c r="J450" s="227">
        <f>ROUND(I450*H450,2)</f>
        <v>0</v>
      </c>
      <c r="K450" s="223" t="s">
        <v>239</v>
      </c>
      <c r="L450" s="45"/>
      <c r="M450" s="228" t="s">
        <v>1</v>
      </c>
      <c r="N450" s="229" t="s">
        <v>44</v>
      </c>
      <c r="O450" s="92"/>
      <c r="P450" s="230">
        <f>O450*H450</f>
        <v>0</v>
      </c>
      <c r="Q450" s="230">
        <v>8.0000000000000007E-05</v>
      </c>
      <c r="R450" s="230">
        <f>Q450*H450</f>
        <v>0.004692</v>
      </c>
      <c r="S450" s="230">
        <v>0</v>
      </c>
      <c r="T450" s="231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2" t="s">
        <v>324</v>
      </c>
      <c r="AT450" s="232" t="s">
        <v>235</v>
      </c>
      <c r="AU450" s="232" t="s">
        <v>89</v>
      </c>
      <c r="AY450" s="18" t="s">
        <v>233</v>
      </c>
      <c r="BE450" s="233">
        <f>IF(N450="základní",J450,0)</f>
        <v>0</v>
      </c>
      <c r="BF450" s="233">
        <f>IF(N450="snížená",J450,0)</f>
        <v>0</v>
      </c>
      <c r="BG450" s="233">
        <f>IF(N450="zákl. přenesená",J450,0)</f>
        <v>0</v>
      </c>
      <c r="BH450" s="233">
        <f>IF(N450="sníž. přenesená",J450,0)</f>
        <v>0</v>
      </c>
      <c r="BI450" s="233">
        <f>IF(N450="nulová",J450,0)</f>
        <v>0</v>
      </c>
      <c r="BJ450" s="18" t="s">
        <v>87</v>
      </c>
      <c r="BK450" s="233">
        <f>ROUND(I450*H450,2)</f>
        <v>0</v>
      </c>
      <c r="BL450" s="18" t="s">
        <v>324</v>
      </c>
      <c r="BM450" s="232" t="s">
        <v>842</v>
      </c>
    </row>
    <row r="451" s="2" customFormat="1" ht="14.4" customHeight="1">
      <c r="A451" s="39"/>
      <c r="B451" s="40"/>
      <c r="C451" s="221" t="s">
        <v>843</v>
      </c>
      <c r="D451" s="221" t="s">
        <v>235</v>
      </c>
      <c r="E451" s="222" t="s">
        <v>844</v>
      </c>
      <c r="F451" s="223" t="s">
        <v>845</v>
      </c>
      <c r="G451" s="224" t="s">
        <v>238</v>
      </c>
      <c r="H451" s="225">
        <v>46.920000000000002</v>
      </c>
      <c r="I451" s="226"/>
      <c r="J451" s="227">
        <f>ROUND(I451*H451,2)</f>
        <v>0</v>
      </c>
      <c r="K451" s="223" t="s">
        <v>239</v>
      </c>
      <c r="L451" s="45"/>
      <c r="M451" s="228" t="s">
        <v>1</v>
      </c>
      <c r="N451" s="229" t="s">
        <v>44</v>
      </c>
      <c r="O451" s="92"/>
      <c r="P451" s="230">
        <f>O451*H451</f>
        <v>0</v>
      </c>
      <c r="Q451" s="230">
        <v>0</v>
      </c>
      <c r="R451" s="230">
        <f>Q451*H451</f>
        <v>0</v>
      </c>
      <c r="S451" s="230">
        <v>0</v>
      </c>
      <c r="T451" s="231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2" t="s">
        <v>324</v>
      </c>
      <c r="AT451" s="232" t="s">
        <v>235</v>
      </c>
      <c r="AU451" s="232" t="s">
        <v>89</v>
      </c>
      <c r="AY451" s="18" t="s">
        <v>233</v>
      </c>
      <c r="BE451" s="233">
        <f>IF(N451="základní",J451,0)</f>
        <v>0</v>
      </c>
      <c r="BF451" s="233">
        <f>IF(N451="snížená",J451,0)</f>
        <v>0</v>
      </c>
      <c r="BG451" s="233">
        <f>IF(N451="zákl. přenesená",J451,0)</f>
        <v>0</v>
      </c>
      <c r="BH451" s="233">
        <f>IF(N451="sníž. přenesená",J451,0)</f>
        <v>0</v>
      </c>
      <c r="BI451" s="233">
        <f>IF(N451="nulová",J451,0)</f>
        <v>0</v>
      </c>
      <c r="BJ451" s="18" t="s">
        <v>87</v>
      </c>
      <c r="BK451" s="233">
        <f>ROUND(I451*H451,2)</f>
        <v>0</v>
      </c>
      <c r="BL451" s="18" t="s">
        <v>324</v>
      </c>
      <c r="BM451" s="232" t="s">
        <v>846</v>
      </c>
    </row>
    <row r="452" s="13" customFormat="1">
      <c r="A452" s="13"/>
      <c r="B452" s="234"/>
      <c r="C452" s="235"/>
      <c r="D452" s="236" t="s">
        <v>242</v>
      </c>
      <c r="E452" s="237" t="s">
        <v>1</v>
      </c>
      <c r="F452" s="238" t="s">
        <v>847</v>
      </c>
      <c r="G452" s="235"/>
      <c r="H452" s="237" t="s">
        <v>1</v>
      </c>
      <c r="I452" s="239"/>
      <c r="J452" s="235"/>
      <c r="K452" s="235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242</v>
      </c>
      <c r="AU452" s="244" t="s">
        <v>89</v>
      </c>
      <c r="AV452" s="13" t="s">
        <v>87</v>
      </c>
      <c r="AW452" s="13" t="s">
        <v>36</v>
      </c>
      <c r="AX452" s="13" t="s">
        <v>79</v>
      </c>
      <c r="AY452" s="244" t="s">
        <v>233</v>
      </c>
    </row>
    <row r="453" s="14" customFormat="1">
      <c r="A453" s="14"/>
      <c r="B453" s="245"/>
      <c r="C453" s="246"/>
      <c r="D453" s="236" t="s">
        <v>242</v>
      </c>
      <c r="E453" s="247" t="s">
        <v>1</v>
      </c>
      <c r="F453" s="248" t="s">
        <v>848</v>
      </c>
      <c r="G453" s="246"/>
      <c r="H453" s="249">
        <v>46.920000000000002</v>
      </c>
      <c r="I453" s="250"/>
      <c r="J453" s="246"/>
      <c r="K453" s="246"/>
      <c r="L453" s="251"/>
      <c r="M453" s="252"/>
      <c r="N453" s="253"/>
      <c r="O453" s="253"/>
      <c r="P453" s="253"/>
      <c r="Q453" s="253"/>
      <c r="R453" s="253"/>
      <c r="S453" s="253"/>
      <c r="T453" s="25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5" t="s">
        <v>242</v>
      </c>
      <c r="AU453" s="255" t="s">
        <v>89</v>
      </c>
      <c r="AV453" s="14" t="s">
        <v>89</v>
      </c>
      <c r="AW453" s="14" t="s">
        <v>36</v>
      </c>
      <c r="AX453" s="14" t="s">
        <v>87</v>
      </c>
      <c r="AY453" s="255" t="s">
        <v>233</v>
      </c>
    </row>
    <row r="454" s="2" customFormat="1" ht="14.4" customHeight="1">
      <c r="A454" s="39"/>
      <c r="B454" s="40"/>
      <c r="C454" s="221" t="s">
        <v>849</v>
      </c>
      <c r="D454" s="221" t="s">
        <v>235</v>
      </c>
      <c r="E454" s="222" t="s">
        <v>850</v>
      </c>
      <c r="F454" s="223" t="s">
        <v>851</v>
      </c>
      <c r="G454" s="224" t="s">
        <v>238</v>
      </c>
      <c r="H454" s="225">
        <v>11.73</v>
      </c>
      <c r="I454" s="226"/>
      <c r="J454" s="227">
        <f>ROUND(I454*H454,2)</f>
        <v>0</v>
      </c>
      <c r="K454" s="223" t="s">
        <v>239</v>
      </c>
      <c r="L454" s="45"/>
      <c r="M454" s="228" t="s">
        <v>1</v>
      </c>
      <c r="N454" s="229" t="s">
        <v>44</v>
      </c>
      <c r="O454" s="92"/>
      <c r="P454" s="230">
        <f>O454*H454</f>
        <v>0</v>
      </c>
      <c r="Q454" s="230">
        <v>0</v>
      </c>
      <c r="R454" s="230">
        <f>Q454*H454</f>
        <v>0</v>
      </c>
      <c r="S454" s="230">
        <v>0</v>
      </c>
      <c r="T454" s="231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2" t="s">
        <v>324</v>
      </c>
      <c r="AT454" s="232" t="s">
        <v>235</v>
      </c>
      <c r="AU454" s="232" t="s">
        <v>89</v>
      </c>
      <c r="AY454" s="18" t="s">
        <v>233</v>
      </c>
      <c r="BE454" s="233">
        <f>IF(N454="základní",J454,0)</f>
        <v>0</v>
      </c>
      <c r="BF454" s="233">
        <f>IF(N454="snížená",J454,0)</f>
        <v>0</v>
      </c>
      <c r="BG454" s="233">
        <f>IF(N454="zákl. přenesená",J454,0)</f>
        <v>0</v>
      </c>
      <c r="BH454" s="233">
        <f>IF(N454="sníž. přenesená",J454,0)</f>
        <v>0</v>
      </c>
      <c r="BI454" s="233">
        <f>IF(N454="nulová",J454,0)</f>
        <v>0</v>
      </c>
      <c r="BJ454" s="18" t="s">
        <v>87</v>
      </c>
      <c r="BK454" s="233">
        <f>ROUND(I454*H454,2)</f>
        <v>0</v>
      </c>
      <c r="BL454" s="18" t="s">
        <v>324</v>
      </c>
      <c r="BM454" s="232" t="s">
        <v>852</v>
      </c>
    </row>
    <row r="455" s="13" customFormat="1">
      <c r="A455" s="13"/>
      <c r="B455" s="234"/>
      <c r="C455" s="235"/>
      <c r="D455" s="236" t="s">
        <v>242</v>
      </c>
      <c r="E455" s="237" t="s">
        <v>1</v>
      </c>
      <c r="F455" s="238" t="s">
        <v>853</v>
      </c>
      <c r="G455" s="235"/>
      <c r="H455" s="237" t="s">
        <v>1</v>
      </c>
      <c r="I455" s="239"/>
      <c r="J455" s="235"/>
      <c r="K455" s="235"/>
      <c r="L455" s="240"/>
      <c r="M455" s="241"/>
      <c r="N455" s="242"/>
      <c r="O455" s="242"/>
      <c r="P455" s="242"/>
      <c r="Q455" s="242"/>
      <c r="R455" s="242"/>
      <c r="S455" s="242"/>
      <c r="T455" s="24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4" t="s">
        <v>242</v>
      </c>
      <c r="AU455" s="244" t="s">
        <v>89</v>
      </c>
      <c r="AV455" s="13" t="s">
        <v>87</v>
      </c>
      <c r="AW455" s="13" t="s">
        <v>36</v>
      </c>
      <c r="AX455" s="13" t="s">
        <v>79</v>
      </c>
      <c r="AY455" s="244" t="s">
        <v>233</v>
      </c>
    </row>
    <row r="456" s="14" customFormat="1">
      <c r="A456" s="14"/>
      <c r="B456" s="245"/>
      <c r="C456" s="246"/>
      <c r="D456" s="236" t="s">
        <v>242</v>
      </c>
      <c r="E456" s="247" t="s">
        <v>1</v>
      </c>
      <c r="F456" s="248" t="s">
        <v>854</v>
      </c>
      <c r="G456" s="246"/>
      <c r="H456" s="249">
        <v>11.73</v>
      </c>
      <c r="I456" s="250"/>
      <c r="J456" s="246"/>
      <c r="K456" s="246"/>
      <c r="L456" s="251"/>
      <c r="M456" s="252"/>
      <c r="N456" s="253"/>
      <c r="O456" s="253"/>
      <c r="P456" s="253"/>
      <c r="Q456" s="253"/>
      <c r="R456" s="253"/>
      <c r="S456" s="253"/>
      <c r="T456" s="25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5" t="s">
        <v>242</v>
      </c>
      <c r="AU456" s="255" t="s">
        <v>89</v>
      </c>
      <c r="AV456" s="14" t="s">
        <v>89</v>
      </c>
      <c r="AW456" s="14" t="s">
        <v>36</v>
      </c>
      <c r="AX456" s="14" t="s">
        <v>87</v>
      </c>
      <c r="AY456" s="255" t="s">
        <v>233</v>
      </c>
    </row>
    <row r="457" s="2" customFormat="1" ht="14.4" customHeight="1">
      <c r="A457" s="39"/>
      <c r="B457" s="40"/>
      <c r="C457" s="256" t="s">
        <v>855</v>
      </c>
      <c r="D457" s="256" t="s">
        <v>284</v>
      </c>
      <c r="E457" s="257" t="s">
        <v>856</v>
      </c>
      <c r="F457" s="258" t="s">
        <v>857</v>
      </c>
      <c r="G457" s="259" t="s">
        <v>248</v>
      </c>
      <c r="H457" s="260">
        <v>6.1580000000000004</v>
      </c>
      <c r="I457" s="261"/>
      <c r="J457" s="262">
        <f>ROUND(I457*H457,2)</f>
        <v>0</v>
      </c>
      <c r="K457" s="258" t="s">
        <v>239</v>
      </c>
      <c r="L457" s="263"/>
      <c r="M457" s="264" t="s">
        <v>1</v>
      </c>
      <c r="N457" s="265" t="s">
        <v>44</v>
      </c>
      <c r="O457" s="92"/>
      <c r="P457" s="230">
        <f>O457*H457</f>
        <v>0</v>
      </c>
      <c r="Q457" s="230">
        <v>0.02</v>
      </c>
      <c r="R457" s="230">
        <f>Q457*H457</f>
        <v>0.12316000000000001</v>
      </c>
      <c r="S457" s="230">
        <v>0</v>
      </c>
      <c r="T457" s="231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2" t="s">
        <v>414</v>
      </c>
      <c r="AT457" s="232" t="s">
        <v>284</v>
      </c>
      <c r="AU457" s="232" t="s">
        <v>89</v>
      </c>
      <c r="AY457" s="18" t="s">
        <v>233</v>
      </c>
      <c r="BE457" s="233">
        <f>IF(N457="základní",J457,0)</f>
        <v>0</v>
      </c>
      <c r="BF457" s="233">
        <f>IF(N457="snížená",J457,0)</f>
        <v>0</v>
      </c>
      <c r="BG457" s="233">
        <f>IF(N457="zákl. přenesená",J457,0)</f>
        <v>0</v>
      </c>
      <c r="BH457" s="233">
        <f>IF(N457="sníž. přenesená",J457,0)</f>
        <v>0</v>
      </c>
      <c r="BI457" s="233">
        <f>IF(N457="nulová",J457,0)</f>
        <v>0</v>
      </c>
      <c r="BJ457" s="18" t="s">
        <v>87</v>
      </c>
      <c r="BK457" s="233">
        <f>ROUND(I457*H457,2)</f>
        <v>0</v>
      </c>
      <c r="BL457" s="18" t="s">
        <v>324</v>
      </c>
      <c r="BM457" s="232" t="s">
        <v>858</v>
      </c>
    </row>
    <row r="458" s="13" customFormat="1">
      <c r="A458" s="13"/>
      <c r="B458" s="234"/>
      <c r="C458" s="235"/>
      <c r="D458" s="236" t="s">
        <v>242</v>
      </c>
      <c r="E458" s="237" t="s">
        <v>1</v>
      </c>
      <c r="F458" s="238" t="s">
        <v>832</v>
      </c>
      <c r="G458" s="235"/>
      <c r="H458" s="237" t="s">
        <v>1</v>
      </c>
      <c r="I458" s="239"/>
      <c r="J458" s="235"/>
      <c r="K458" s="235"/>
      <c r="L458" s="240"/>
      <c r="M458" s="241"/>
      <c r="N458" s="242"/>
      <c r="O458" s="242"/>
      <c r="P458" s="242"/>
      <c r="Q458" s="242"/>
      <c r="R458" s="242"/>
      <c r="S458" s="242"/>
      <c r="T458" s="24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4" t="s">
        <v>242</v>
      </c>
      <c r="AU458" s="244" t="s">
        <v>89</v>
      </c>
      <c r="AV458" s="13" t="s">
        <v>87</v>
      </c>
      <c r="AW458" s="13" t="s">
        <v>36</v>
      </c>
      <c r="AX458" s="13" t="s">
        <v>79</v>
      </c>
      <c r="AY458" s="244" t="s">
        <v>233</v>
      </c>
    </row>
    <row r="459" s="14" customFormat="1">
      <c r="A459" s="14"/>
      <c r="B459" s="245"/>
      <c r="C459" s="246"/>
      <c r="D459" s="236" t="s">
        <v>242</v>
      </c>
      <c r="E459" s="247" t="s">
        <v>1</v>
      </c>
      <c r="F459" s="248" t="s">
        <v>859</v>
      </c>
      <c r="G459" s="246"/>
      <c r="H459" s="249">
        <v>5.8650000000000002</v>
      </c>
      <c r="I459" s="250"/>
      <c r="J459" s="246"/>
      <c r="K459" s="246"/>
      <c r="L459" s="251"/>
      <c r="M459" s="252"/>
      <c r="N459" s="253"/>
      <c r="O459" s="253"/>
      <c r="P459" s="253"/>
      <c r="Q459" s="253"/>
      <c r="R459" s="253"/>
      <c r="S459" s="253"/>
      <c r="T459" s="25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5" t="s">
        <v>242</v>
      </c>
      <c r="AU459" s="255" t="s">
        <v>89</v>
      </c>
      <c r="AV459" s="14" t="s">
        <v>89</v>
      </c>
      <c r="AW459" s="14" t="s">
        <v>36</v>
      </c>
      <c r="AX459" s="14" t="s">
        <v>87</v>
      </c>
      <c r="AY459" s="255" t="s">
        <v>233</v>
      </c>
    </row>
    <row r="460" s="14" customFormat="1">
      <c r="A460" s="14"/>
      <c r="B460" s="245"/>
      <c r="C460" s="246"/>
      <c r="D460" s="236" t="s">
        <v>242</v>
      </c>
      <c r="E460" s="246"/>
      <c r="F460" s="248" t="s">
        <v>860</v>
      </c>
      <c r="G460" s="246"/>
      <c r="H460" s="249">
        <v>6.1580000000000004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242</v>
      </c>
      <c r="AU460" s="255" t="s">
        <v>89</v>
      </c>
      <c r="AV460" s="14" t="s">
        <v>89</v>
      </c>
      <c r="AW460" s="14" t="s">
        <v>4</v>
      </c>
      <c r="AX460" s="14" t="s">
        <v>87</v>
      </c>
      <c r="AY460" s="255" t="s">
        <v>233</v>
      </c>
    </row>
    <row r="461" s="2" customFormat="1" ht="22.2" customHeight="1">
      <c r="A461" s="39"/>
      <c r="B461" s="40"/>
      <c r="C461" s="221" t="s">
        <v>861</v>
      </c>
      <c r="D461" s="221" t="s">
        <v>235</v>
      </c>
      <c r="E461" s="222" t="s">
        <v>862</v>
      </c>
      <c r="F461" s="223" t="s">
        <v>863</v>
      </c>
      <c r="G461" s="224" t="s">
        <v>332</v>
      </c>
      <c r="H461" s="225">
        <v>18.234999999999999</v>
      </c>
      <c r="I461" s="226"/>
      <c r="J461" s="227">
        <f>ROUND(I461*H461,2)</f>
        <v>0</v>
      </c>
      <c r="K461" s="223" t="s">
        <v>239</v>
      </c>
      <c r="L461" s="45"/>
      <c r="M461" s="228" t="s">
        <v>1</v>
      </c>
      <c r="N461" s="229" t="s">
        <v>44</v>
      </c>
      <c r="O461" s="92"/>
      <c r="P461" s="230">
        <f>O461*H461</f>
        <v>0</v>
      </c>
      <c r="Q461" s="230">
        <v>0.00024000000000000001</v>
      </c>
      <c r="R461" s="230">
        <f>Q461*H461</f>
        <v>0.0043763999999999999</v>
      </c>
      <c r="S461" s="230">
        <v>0</v>
      </c>
      <c r="T461" s="231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2" t="s">
        <v>324</v>
      </c>
      <c r="AT461" s="232" t="s">
        <v>235</v>
      </c>
      <c r="AU461" s="232" t="s">
        <v>89</v>
      </c>
      <c r="AY461" s="18" t="s">
        <v>233</v>
      </c>
      <c r="BE461" s="233">
        <f>IF(N461="základní",J461,0)</f>
        <v>0</v>
      </c>
      <c r="BF461" s="233">
        <f>IF(N461="snížená",J461,0)</f>
        <v>0</v>
      </c>
      <c r="BG461" s="233">
        <f>IF(N461="zákl. přenesená",J461,0)</f>
        <v>0</v>
      </c>
      <c r="BH461" s="233">
        <f>IF(N461="sníž. přenesená",J461,0)</f>
        <v>0</v>
      </c>
      <c r="BI461" s="233">
        <f>IF(N461="nulová",J461,0)</f>
        <v>0</v>
      </c>
      <c r="BJ461" s="18" t="s">
        <v>87</v>
      </c>
      <c r="BK461" s="233">
        <f>ROUND(I461*H461,2)</f>
        <v>0</v>
      </c>
      <c r="BL461" s="18" t="s">
        <v>324</v>
      </c>
      <c r="BM461" s="232" t="s">
        <v>864</v>
      </c>
    </row>
    <row r="462" s="13" customFormat="1">
      <c r="A462" s="13"/>
      <c r="B462" s="234"/>
      <c r="C462" s="235"/>
      <c r="D462" s="236" t="s">
        <v>242</v>
      </c>
      <c r="E462" s="237" t="s">
        <v>1</v>
      </c>
      <c r="F462" s="238" t="s">
        <v>679</v>
      </c>
      <c r="G462" s="235"/>
      <c r="H462" s="237" t="s">
        <v>1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4" t="s">
        <v>242</v>
      </c>
      <c r="AU462" s="244" t="s">
        <v>89</v>
      </c>
      <c r="AV462" s="13" t="s">
        <v>87</v>
      </c>
      <c r="AW462" s="13" t="s">
        <v>36</v>
      </c>
      <c r="AX462" s="13" t="s">
        <v>79</v>
      </c>
      <c r="AY462" s="244" t="s">
        <v>233</v>
      </c>
    </row>
    <row r="463" s="14" customFormat="1">
      <c r="A463" s="14"/>
      <c r="B463" s="245"/>
      <c r="C463" s="246"/>
      <c r="D463" s="236" t="s">
        <v>242</v>
      </c>
      <c r="E463" s="247" t="s">
        <v>1</v>
      </c>
      <c r="F463" s="248" t="s">
        <v>680</v>
      </c>
      <c r="G463" s="246"/>
      <c r="H463" s="249">
        <v>18.234999999999999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5" t="s">
        <v>242</v>
      </c>
      <c r="AU463" s="255" t="s">
        <v>89</v>
      </c>
      <c r="AV463" s="14" t="s">
        <v>89</v>
      </c>
      <c r="AW463" s="14" t="s">
        <v>36</v>
      </c>
      <c r="AX463" s="14" t="s">
        <v>87</v>
      </c>
      <c r="AY463" s="255" t="s">
        <v>233</v>
      </c>
    </row>
    <row r="464" s="2" customFormat="1" ht="14.4" customHeight="1">
      <c r="A464" s="39"/>
      <c r="B464" s="40"/>
      <c r="C464" s="256" t="s">
        <v>865</v>
      </c>
      <c r="D464" s="256" t="s">
        <v>284</v>
      </c>
      <c r="E464" s="257" t="s">
        <v>866</v>
      </c>
      <c r="F464" s="258" t="s">
        <v>867</v>
      </c>
      <c r="G464" s="259" t="s">
        <v>248</v>
      </c>
      <c r="H464" s="260">
        <v>0.77200000000000002</v>
      </c>
      <c r="I464" s="261"/>
      <c r="J464" s="262">
        <f>ROUND(I464*H464,2)</f>
        <v>0</v>
      </c>
      <c r="K464" s="258" t="s">
        <v>239</v>
      </c>
      <c r="L464" s="263"/>
      <c r="M464" s="264" t="s">
        <v>1</v>
      </c>
      <c r="N464" s="265" t="s">
        <v>44</v>
      </c>
      <c r="O464" s="92"/>
      <c r="P464" s="230">
        <f>O464*H464</f>
        <v>0</v>
      </c>
      <c r="Q464" s="230">
        <v>0.025000000000000001</v>
      </c>
      <c r="R464" s="230">
        <f>Q464*H464</f>
        <v>0.019300000000000001</v>
      </c>
      <c r="S464" s="230">
        <v>0</v>
      </c>
      <c r="T464" s="231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2" t="s">
        <v>414</v>
      </c>
      <c r="AT464" s="232" t="s">
        <v>284</v>
      </c>
      <c r="AU464" s="232" t="s">
        <v>89</v>
      </c>
      <c r="AY464" s="18" t="s">
        <v>233</v>
      </c>
      <c r="BE464" s="233">
        <f>IF(N464="základní",J464,0)</f>
        <v>0</v>
      </c>
      <c r="BF464" s="233">
        <f>IF(N464="snížená",J464,0)</f>
        <v>0</v>
      </c>
      <c r="BG464" s="233">
        <f>IF(N464="zákl. přenesená",J464,0)</f>
        <v>0</v>
      </c>
      <c r="BH464" s="233">
        <f>IF(N464="sníž. přenesená",J464,0)</f>
        <v>0</v>
      </c>
      <c r="BI464" s="233">
        <f>IF(N464="nulová",J464,0)</f>
        <v>0</v>
      </c>
      <c r="BJ464" s="18" t="s">
        <v>87</v>
      </c>
      <c r="BK464" s="233">
        <f>ROUND(I464*H464,2)</f>
        <v>0</v>
      </c>
      <c r="BL464" s="18" t="s">
        <v>324</v>
      </c>
      <c r="BM464" s="232" t="s">
        <v>868</v>
      </c>
    </row>
    <row r="465" s="14" customFormat="1">
      <c r="A465" s="14"/>
      <c r="B465" s="245"/>
      <c r="C465" s="246"/>
      <c r="D465" s="236" t="s">
        <v>242</v>
      </c>
      <c r="E465" s="247" t="s">
        <v>1</v>
      </c>
      <c r="F465" s="248" t="s">
        <v>869</v>
      </c>
      <c r="G465" s="246"/>
      <c r="H465" s="249">
        <v>0.73499999999999999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5" t="s">
        <v>242</v>
      </c>
      <c r="AU465" s="255" t="s">
        <v>89</v>
      </c>
      <c r="AV465" s="14" t="s">
        <v>89</v>
      </c>
      <c r="AW465" s="14" t="s">
        <v>36</v>
      </c>
      <c r="AX465" s="14" t="s">
        <v>87</v>
      </c>
      <c r="AY465" s="255" t="s">
        <v>233</v>
      </c>
    </row>
    <row r="466" s="14" customFormat="1">
      <c r="A466" s="14"/>
      <c r="B466" s="245"/>
      <c r="C466" s="246"/>
      <c r="D466" s="236" t="s">
        <v>242</v>
      </c>
      <c r="E466" s="246"/>
      <c r="F466" s="248" t="s">
        <v>870</v>
      </c>
      <c r="G466" s="246"/>
      <c r="H466" s="249">
        <v>0.77200000000000002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5" t="s">
        <v>242</v>
      </c>
      <c r="AU466" s="255" t="s">
        <v>89</v>
      </c>
      <c r="AV466" s="14" t="s">
        <v>89</v>
      </c>
      <c r="AW466" s="14" t="s">
        <v>4</v>
      </c>
      <c r="AX466" s="14" t="s">
        <v>87</v>
      </c>
      <c r="AY466" s="255" t="s">
        <v>233</v>
      </c>
    </row>
    <row r="467" s="2" customFormat="1" ht="34.8" customHeight="1">
      <c r="A467" s="39"/>
      <c r="B467" s="40"/>
      <c r="C467" s="221" t="s">
        <v>871</v>
      </c>
      <c r="D467" s="221" t="s">
        <v>235</v>
      </c>
      <c r="E467" s="222" t="s">
        <v>872</v>
      </c>
      <c r="F467" s="223" t="s">
        <v>873</v>
      </c>
      <c r="G467" s="224" t="s">
        <v>238</v>
      </c>
      <c r="H467" s="225">
        <v>58.649999999999999</v>
      </c>
      <c r="I467" s="226"/>
      <c r="J467" s="227">
        <f>ROUND(I467*H467,2)</f>
        <v>0</v>
      </c>
      <c r="K467" s="223" t="s">
        <v>239</v>
      </c>
      <c r="L467" s="45"/>
      <c r="M467" s="228" t="s">
        <v>1</v>
      </c>
      <c r="N467" s="229" t="s">
        <v>44</v>
      </c>
      <c r="O467" s="92"/>
      <c r="P467" s="230">
        <f>O467*H467</f>
        <v>0</v>
      </c>
      <c r="Q467" s="230">
        <v>0.00020000000000000001</v>
      </c>
      <c r="R467" s="230">
        <f>Q467*H467</f>
        <v>0.011730000000000001</v>
      </c>
      <c r="S467" s="230">
        <v>0</v>
      </c>
      <c r="T467" s="23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2" t="s">
        <v>324</v>
      </c>
      <c r="AT467" s="232" t="s">
        <v>235</v>
      </c>
      <c r="AU467" s="232" t="s">
        <v>89</v>
      </c>
      <c r="AY467" s="18" t="s">
        <v>233</v>
      </c>
      <c r="BE467" s="233">
        <f>IF(N467="základní",J467,0)</f>
        <v>0</v>
      </c>
      <c r="BF467" s="233">
        <f>IF(N467="snížená",J467,0)</f>
        <v>0</v>
      </c>
      <c r="BG467" s="233">
        <f>IF(N467="zákl. přenesená",J467,0)</f>
        <v>0</v>
      </c>
      <c r="BH467" s="233">
        <f>IF(N467="sníž. přenesená",J467,0)</f>
        <v>0</v>
      </c>
      <c r="BI467" s="233">
        <f>IF(N467="nulová",J467,0)</f>
        <v>0</v>
      </c>
      <c r="BJ467" s="18" t="s">
        <v>87</v>
      </c>
      <c r="BK467" s="233">
        <f>ROUND(I467*H467,2)</f>
        <v>0</v>
      </c>
      <c r="BL467" s="18" t="s">
        <v>324</v>
      </c>
      <c r="BM467" s="232" t="s">
        <v>874</v>
      </c>
    </row>
    <row r="468" s="13" customFormat="1">
      <c r="A468" s="13"/>
      <c r="B468" s="234"/>
      <c r="C468" s="235"/>
      <c r="D468" s="236" t="s">
        <v>242</v>
      </c>
      <c r="E468" s="237" t="s">
        <v>1</v>
      </c>
      <c r="F468" s="238" t="s">
        <v>832</v>
      </c>
      <c r="G468" s="235"/>
      <c r="H468" s="237" t="s">
        <v>1</v>
      </c>
      <c r="I468" s="239"/>
      <c r="J468" s="235"/>
      <c r="K468" s="235"/>
      <c r="L468" s="240"/>
      <c r="M468" s="241"/>
      <c r="N468" s="242"/>
      <c r="O468" s="242"/>
      <c r="P468" s="242"/>
      <c r="Q468" s="242"/>
      <c r="R468" s="242"/>
      <c r="S468" s="242"/>
      <c r="T468" s="24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4" t="s">
        <v>242</v>
      </c>
      <c r="AU468" s="244" t="s">
        <v>89</v>
      </c>
      <c r="AV468" s="13" t="s">
        <v>87</v>
      </c>
      <c r="AW468" s="13" t="s">
        <v>36</v>
      </c>
      <c r="AX468" s="13" t="s">
        <v>79</v>
      </c>
      <c r="AY468" s="244" t="s">
        <v>233</v>
      </c>
    </row>
    <row r="469" s="14" customFormat="1">
      <c r="A469" s="14"/>
      <c r="B469" s="245"/>
      <c r="C469" s="246"/>
      <c r="D469" s="236" t="s">
        <v>242</v>
      </c>
      <c r="E469" s="247" t="s">
        <v>1</v>
      </c>
      <c r="F469" s="248" t="s">
        <v>833</v>
      </c>
      <c r="G469" s="246"/>
      <c r="H469" s="249">
        <v>58.649999999999999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5" t="s">
        <v>242</v>
      </c>
      <c r="AU469" s="255" t="s">
        <v>89</v>
      </c>
      <c r="AV469" s="14" t="s">
        <v>89</v>
      </c>
      <c r="AW469" s="14" t="s">
        <v>36</v>
      </c>
      <c r="AX469" s="14" t="s">
        <v>87</v>
      </c>
      <c r="AY469" s="255" t="s">
        <v>233</v>
      </c>
    </row>
    <row r="470" s="2" customFormat="1" ht="30" customHeight="1">
      <c r="A470" s="39"/>
      <c r="B470" s="40"/>
      <c r="C470" s="221" t="s">
        <v>875</v>
      </c>
      <c r="D470" s="221" t="s">
        <v>235</v>
      </c>
      <c r="E470" s="222" t="s">
        <v>876</v>
      </c>
      <c r="F470" s="223" t="s">
        <v>877</v>
      </c>
      <c r="G470" s="224" t="s">
        <v>238</v>
      </c>
      <c r="H470" s="225">
        <v>100.512</v>
      </c>
      <c r="I470" s="226"/>
      <c r="J470" s="227">
        <f>ROUND(I470*H470,2)</f>
        <v>0</v>
      </c>
      <c r="K470" s="223" t="s">
        <v>239</v>
      </c>
      <c r="L470" s="45"/>
      <c r="M470" s="228" t="s">
        <v>1</v>
      </c>
      <c r="N470" s="229" t="s">
        <v>44</v>
      </c>
      <c r="O470" s="92"/>
      <c r="P470" s="230">
        <f>O470*H470</f>
        <v>0</v>
      </c>
      <c r="Q470" s="230">
        <v>0.00011</v>
      </c>
      <c r="R470" s="230">
        <f>Q470*H470</f>
        <v>0.01105632</v>
      </c>
      <c r="S470" s="230">
        <v>0</v>
      </c>
      <c r="T470" s="231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2" t="s">
        <v>324</v>
      </c>
      <c r="AT470" s="232" t="s">
        <v>235</v>
      </c>
      <c r="AU470" s="232" t="s">
        <v>89</v>
      </c>
      <c r="AY470" s="18" t="s">
        <v>233</v>
      </c>
      <c r="BE470" s="233">
        <f>IF(N470="základní",J470,0)</f>
        <v>0</v>
      </c>
      <c r="BF470" s="233">
        <f>IF(N470="snížená",J470,0)</f>
        <v>0</v>
      </c>
      <c r="BG470" s="233">
        <f>IF(N470="zákl. přenesená",J470,0)</f>
        <v>0</v>
      </c>
      <c r="BH470" s="233">
        <f>IF(N470="sníž. přenesená",J470,0)</f>
        <v>0</v>
      </c>
      <c r="BI470" s="233">
        <f>IF(N470="nulová",J470,0)</f>
        <v>0</v>
      </c>
      <c r="BJ470" s="18" t="s">
        <v>87</v>
      </c>
      <c r="BK470" s="233">
        <f>ROUND(I470*H470,2)</f>
        <v>0</v>
      </c>
      <c r="BL470" s="18" t="s">
        <v>324</v>
      </c>
      <c r="BM470" s="232" t="s">
        <v>878</v>
      </c>
    </row>
    <row r="471" s="13" customFormat="1">
      <c r="A471" s="13"/>
      <c r="B471" s="234"/>
      <c r="C471" s="235"/>
      <c r="D471" s="236" t="s">
        <v>242</v>
      </c>
      <c r="E471" s="237" t="s">
        <v>1</v>
      </c>
      <c r="F471" s="238" t="s">
        <v>879</v>
      </c>
      <c r="G471" s="235"/>
      <c r="H471" s="237" t="s">
        <v>1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4" t="s">
        <v>242</v>
      </c>
      <c r="AU471" s="244" t="s">
        <v>89</v>
      </c>
      <c r="AV471" s="13" t="s">
        <v>87</v>
      </c>
      <c r="AW471" s="13" t="s">
        <v>36</v>
      </c>
      <c r="AX471" s="13" t="s">
        <v>79</v>
      </c>
      <c r="AY471" s="244" t="s">
        <v>233</v>
      </c>
    </row>
    <row r="472" s="14" customFormat="1">
      <c r="A472" s="14"/>
      <c r="B472" s="245"/>
      <c r="C472" s="246"/>
      <c r="D472" s="236" t="s">
        <v>242</v>
      </c>
      <c r="E472" s="247" t="s">
        <v>1</v>
      </c>
      <c r="F472" s="248" t="s">
        <v>880</v>
      </c>
      <c r="G472" s="246"/>
      <c r="H472" s="249">
        <v>100.512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5" t="s">
        <v>242</v>
      </c>
      <c r="AU472" s="255" t="s">
        <v>89</v>
      </c>
      <c r="AV472" s="14" t="s">
        <v>89</v>
      </c>
      <c r="AW472" s="14" t="s">
        <v>36</v>
      </c>
      <c r="AX472" s="14" t="s">
        <v>87</v>
      </c>
      <c r="AY472" s="255" t="s">
        <v>233</v>
      </c>
    </row>
    <row r="473" s="2" customFormat="1" ht="19.8" customHeight="1">
      <c r="A473" s="39"/>
      <c r="B473" s="40"/>
      <c r="C473" s="256" t="s">
        <v>881</v>
      </c>
      <c r="D473" s="256" t="s">
        <v>284</v>
      </c>
      <c r="E473" s="257" t="s">
        <v>882</v>
      </c>
      <c r="F473" s="258" t="s">
        <v>883</v>
      </c>
      <c r="G473" s="259" t="s">
        <v>238</v>
      </c>
      <c r="H473" s="260">
        <v>105.538</v>
      </c>
      <c r="I473" s="261"/>
      <c r="J473" s="262">
        <f>ROUND(I473*H473,2)</f>
        <v>0</v>
      </c>
      <c r="K473" s="258" t="s">
        <v>239</v>
      </c>
      <c r="L473" s="263"/>
      <c r="M473" s="264" t="s">
        <v>1</v>
      </c>
      <c r="N473" s="265" t="s">
        <v>44</v>
      </c>
      <c r="O473" s="92"/>
      <c r="P473" s="230">
        <f>O473*H473</f>
        <v>0</v>
      </c>
      <c r="Q473" s="230">
        <v>0.0030000000000000001</v>
      </c>
      <c r="R473" s="230">
        <f>Q473*H473</f>
        <v>0.31661400000000001</v>
      </c>
      <c r="S473" s="230">
        <v>0</v>
      </c>
      <c r="T473" s="231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2" t="s">
        <v>414</v>
      </c>
      <c r="AT473" s="232" t="s">
        <v>284</v>
      </c>
      <c r="AU473" s="232" t="s">
        <v>89</v>
      </c>
      <c r="AY473" s="18" t="s">
        <v>233</v>
      </c>
      <c r="BE473" s="233">
        <f>IF(N473="základní",J473,0)</f>
        <v>0</v>
      </c>
      <c r="BF473" s="233">
        <f>IF(N473="snížená",J473,0)</f>
        <v>0</v>
      </c>
      <c r="BG473" s="233">
        <f>IF(N473="zákl. přenesená",J473,0)</f>
        <v>0</v>
      </c>
      <c r="BH473" s="233">
        <f>IF(N473="sníž. přenesená",J473,0)</f>
        <v>0</v>
      </c>
      <c r="BI473" s="233">
        <f>IF(N473="nulová",J473,0)</f>
        <v>0</v>
      </c>
      <c r="BJ473" s="18" t="s">
        <v>87</v>
      </c>
      <c r="BK473" s="233">
        <f>ROUND(I473*H473,2)</f>
        <v>0</v>
      </c>
      <c r="BL473" s="18" t="s">
        <v>324</v>
      </c>
      <c r="BM473" s="232" t="s">
        <v>884</v>
      </c>
    </row>
    <row r="474" s="14" customFormat="1">
      <c r="A474" s="14"/>
      <c r="B474" s="245"/>
      <c r="C474" s="246"/>
      <c r="D474" s="236" t="s">
        <v>242</v>
      </c>
      <c r="E474" s="246"/>
      <c r="F474" s="248" t="s">
        <v>885</v>
      </c>
      <c r="G474" s="246"/>
      <c r="H474" s="249">
        <v>105.538</v>
      </c>
      <c r="I474" s="250"/>
      <c r="J474" s="246"/>
      <c r="K474" s="246"/>
      <c r="L474" s="251"/>
      <c r="M474" s="252"/>
      <c r="N474" s="253"/>
      <c r="O474" s="253"/>
      <c r="P474" s="253"/>
      <c r="Q474" s="253"/>
      <c r="R474" s="253"/>
      <c r="S474" s="253"/>
      <c r="T474" s="25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5" t="s">
        <v>242</v>
      </c>
      <c r="AU474" s="255" t="s">
        <v>89</v>
      </c>
      <c r="AV474" s="14" t="s">
        <v>89</v>
      </c>
      <c r="AW474" s="14" t="s">
        <v>4</v>
      </c>
      <c r="AX474" s="14" t="s">
        <v>87</v>
      </c>
      <c r="AY474" s="255" t="s">
        <v>233</v>
      </c>
    </row>
    <row r="475" s="2" customFormat="1" ht="22.2" customHeight="1">
      <c r="A475" s="39"/>
      <c r="B475" s="40"/>
      <c r="C475" s="221" t="s">
        <v>886</v>
      </c>
      <c r="D475" s="221" t="s">
        <v>235</v>
      </c>
      <c r="E475" s="222" t="s">
        <v>887</v>
      </c>
      <c r="F475" s="223" t="s">
        <v>888</v>
      </c>
      <c r="G475" s="224" t="s">
        <v>262</v>
      </c>
      <c r="H475" s="225">
        <v>7.5490000000000004</v>
      </c>
      <c r="I475" s="226"/>
      <c r="J475" s="227">
        <f>ROUND(I475*H475,2)</f>
        <v>0</v>
      </c>
      <c r="K475" s="223" t="s">
        <v>239</v>
      </c>
      <c r="L475" s="45"/>
      <c r="M475" s="228" t="s">
        <v>1</v>
      </c>
      <c r="N475" s="229" t="s">
        <v>44</v>
      </c>
      <c r="O475" s="92"/>
      <c r="P475" s="230">
        <f>O475*H475</f>
        <v>0</v>
      </c>
      <c r="Q475" s="230">
        <v>0</v>
      </c>
      <c r="R475" s="230">
        <f>Q475*H475</f>
        <v>0</v>
      </c>
      <c r="S475" s="230">
        <v>0</v>
      </c>
      <c r="T475" s="23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2" t="s">
        <v>324</v>
      </c>
      <c r="AT475" s="232" t="s">
        <v>235</v>
      </c>
      <c r="AU475" s="232" t="s">
        <v>89</v>
      </c>
      <c r="AY475" s="18" t="s">
        <v>233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18" t="s">
        <v>87</v>
      </c>
      <c r="BK475" s="233">
        <f>ROUND(I475*H475,2)</f>
        <v>0</v>
      </c>
      <c r="BL475" s="18" t="s">
        <v>324</v>
      </c>
      <c r="BM475" s="232" t="s">
        <v>889</v>
      </c>
    </row>
    <row r="476" s="12" customFormat="1" ht="22.8" customHeight="1">
      <c r="A476" s="12"/>
      <c r="B476" s="205"/>
      <c r="C476" s="206"/>
      <c r="D476" s="207" t="s">
        <v>78</v>
      </c>
      <c r="E476" s="219" t="s">
        <v>890</v>
      </c>
      <c r="F476" s="219" t="s">
        <v>891</v>
      </c>
      <c r="G476" s="206"/>
      <c r="H476" s="206"/>
      <c r="I476" s="209"/>
      <c r="J476" s="220">
        <f>BK476</f>
        <v>0</v>
      </c>
      <c r="K476" s="206"/>
      <c r="L476" s="211"/>
      <c r="M476" s="212"/>
      <c r="N476" s="213"/>
      <c r="O476" s="213"/>
      <c r="P476" s="214">
        <f>SUM(P477:P479)</f>
        <v>0</v>
      </c>
      <c r="Q476" s="213"/>
      <c r="R476" s="214">
        <f>SUM(R477:R479)</f>
        <v>0.094250000000000014</v>
      </c>
      <c r="S476" s="213"/>
      <c r="T476" s="215">
        <f>SUM(T477:T479)</f>
        <v>0.11310000000000001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16" t="s">
        <v>89</v>
      </c>
      <c r="AT476" s="217" t="s">
        <v>78</v>
      </c>
      <c r="AU476" s="217" t="s">
        <v>87</v>
      </c>
      <c r="AY476" s="216" t="s">
        <v>233</v>
      </c>
      <c r="BK476" s="218">
        <f>SUM(BK477:BK479)</f>
        <v>0</v>
      </c>
    </row>
    <row r="477" s="2" customFormat="1" ht="14.4" customHeight="1">
      <c r="A477" s="39"/>
      <c r="B477" s="40"/>
      <c r="C477" s="221" t="s">
        <v>892</v>
      </c>
      <c r="D477" s="221" t="s">
        <v>235</v>
      </c>
      <c r="E477" s="222" t="s">
        <v>893</v>
      </c>
      <c r="F477" s="223" t="s">
        <v>894</v>
      </c>
      <c r="G477" s="224" t="s">
        <v>238</v>
      </c>
      <c r="H477" s="225">
        <v>37.700000000000003</v>
      </c>
      <c r="I477" s="226"/>
      <c r="J477" s="227">
        <f>ROUND(I477*H477,2)</f>
        <v>0</v>
      </c>
      <c r="K477" s="223" t="s">
        <v>239</v>
      </c>
      <c r="L477" s="45"/>
      <c r="M477" s="228" t="s">
        <v>1</v>
      </c>
      <c r="N477" s="229" t="s">
        <v>44</v>
      </c>
      <c r="O477" s="92"/>
      <c r="P477" s="230">
        <f>O477*H477</f>
        <v>0</v>
      </c>
      <c r="Q477" s="230">
        <v>0.0025000000000000001</v>
      </c>
      <c r="R477" s="230">
        <f>Q477*H477</f>
        <v>0.094250000000000014</v>
      </c>
      <c r="S477" s="230">
        <v>0.0030000000000000001</v>
      </c>
      <c r="T477" s="231">
        <f>S477*H477</f>
        <v>0.11310000000000001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2" t="s">
        <v>324</v>
      </c>
      <c r="AT477" s="232" t="s">
        <v>235</v>
      </c>
      <c r="AU477" s="232" t="s">
        <v>89</v>
      </c>
      <c r="AY477" s="18" t="s">
        <v>233</v>
      </c>
      <c r="BE477" s="233">
        <f>IF(N477="základní",J477,0)</f>
        <v>0</v>
      </c>
      <c r="BF477" s="233">
        <f>IF(N477="snížená",J477,0)</f>
        <v>0</v>
      </c>
      <c r="BG477" s="233">
        <f>IF(N477="zákl. přenesená",J477,0)</f>
        <v>0</v>
      </c>
      <c r="BH477" s="233">
        <f>IF(N477="sníž. přenesená",J477,0)</f>
        <v>0</v>
      </c>
      <c r="BI477" s="233">
        <f>IF(N477="nulová",J477,0)</f>
        <v>0</v>
      </c>
      <c r="BJ477" s="18" t="s">
        <v>87</v>
      </c>
      <c r="BK477" s="233">
        <f>ROUND(I477*H477,2)</f>
        <v>0</v>
      </c>
      <c r="BL477" s="18" t="s">
        <v>324</v>
      </c>
      <c r="BM477" s="232" t="s">
        <v>895</v>
      </c>
    </row>
    <row r="478" s="14" customFormat="1">
      <c r="A478" s="14"/>
      <c r="B478" s="245"/>
      <c r="C478" s="246"/>
      <c r="D478" s="236" t="s">
        <v>242</v>
      </c>
      <c r="E478" s="247" t="s">
        <v>1</v>
      </c>
      <c r="F478" s="248" t="s">
        <v>896</v>
      </c>
      <c r="G478" s="246"/>
      <c r="H478" s="249">
        <v>37.700000000000003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5" t="s">
        <v>242</v>
      </c>
      <c r="AU478" s="255" t="s">
        <v>89</v>
      </c>
      <c r="AV478" s="14" t="s">
        <v>89</v>
      </c>
      <c r="AW478" s="14" t="s">
        <v>36</v>
      </c>
      <c r="AX478" s="14" t="s">
        <v>87</v>
      </c>
      <c r="AY478" s="255" t="s">
        <v>233</v>
      </c>
    </row>
    <row r="479" s="2" customFormat="1" ht="22.2" customHeight="1">
      <c r="A479" s="39"/>
      <c r="B479" s="40"/>
      <c r="C479" s="221" t="s">
        <v>897</v>
      </c>
      <c r="D479" s="221" t="s">
        <v>235</v>
      </c>
      <c r="E479" s="222" t="s">
        <v>898</v>
      </c>
      <c r="F479" s="223" t="s">
        <v>899</v>
      </c>
      <c r="G479" s="224" t="s">
        <v>262</v>
      </c>
      <c r="H479" s="225">
        <v>0.094</v>
      </c>
      <c r="I479" s="226"/>
      <c r="J479" s="227">
        <f>ROUND(I479*H479,2)</f>
        <v>0</v>
      </c>
      <c r="K479" s="223" t="s">
        <v>239</v>
      </c>
      <c r="L479" s="45"/>
      <c r="M479" s="228" t="s">
        <v>1</v>
      </c>
      <c r="N479" s="229" t="s">
        <v>44</v>
      </c>
      <c r="O479" s="92"/>
      <c r="P479" s="230">
        <f>O479*H479</f>
        <v>0</v>
      </c>
      <c r="Q479" s="230">
        <v>0</v>
      </c>
      <c r="R479" s="230">
        <f>Q479*H479</f>
        <v>0</v>
      </c>
      <c r="S479" s="230">
        <v>0</v>
      </c>
      <c r="T479" s="231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2" t="s">
        <v>324</v>
      </c>
      <c r="AT479" s="232" t="s">
        <v>235</v>
      </c>
      <c r="AU479" s="232" t="s">
        <v>89</v>
      </c>
      <c r="AY479" s="18" t="s">
        <v>233</v>
      </c>
      <c r="BE479" s="233">
        <f>IF(N479="základní",J479,0)</f>
        <v>0</v>
      </c>
      <c r="BF479" s="233">
        <f>IF(N479="snížená",J479,0)</f>
        <v>0</v>
      </c>
      <c r="BG479" s="233">
        <f>IF(N479="zákl. přenesená",J479,0)</f>
        <v>0</v>
      </c>
      <c r="BH479" s="233">
        <f>IF(N479="sníž. přenesená",J479,0)</f>
        <v>0</v>
      </c>
      <c r="BI479" s="233">
        <f>IF(N479="nulová",J479,0)</f>
        <v>0</v>
      </c>
      <c r="BJ479" s="18" t="s">
        <v>87</v>
      </c>
      <c r="BK479" s="233">
        <f>ROUND(I479*H479,2)</f>
        <v>0</v>
      </c>
      <c r="BL479" s="18" t="s">
        <v>324</v>
      </c>
      <c r="BM479" s="232" t="s">
        <v>900</v>
      </c>
    </row>
    <row r="480" s="12" customFormat="1" ht="22.8" customHeight="1">
      <c r="A480" s="12"/>
      <c r="B480" s="205"/>
      <c r="C480" s="206"/>
      <c r="D480" s="207" t="s">
        <v>78</v>
      </c>
      <c r="E480" s="219" t="s">
        <v>901</v>
      </c>
      <c r="F480" s="219" t="s">
        <v>902</v>
      </c>
      <c r="G480" s="206"/>
      <c r="H480" s="206"/>
      <c r="I480" s="209"/>
      <c r="J480" s="220">
        <f>BK480</f>
        <v>0</v>
      </c>
      <c r="K480" s="206"/>
      <c r="L480" s="211"/>
      <c r="M480" s="212"/>
      <c r="N480" s="213"/>
      <c r="O480" s="213"/>
      <c r="P480" s="214">
        <f>SUM(P481:P492)</f>
        <v>0</v>
      </c>
      <c r="Q480" s="213"/>
      <c r="R480" s="214">
        <f>SUM(R481:R492)</f>
        <v>0.02</v>
      </c>
      <c r="S480" s="213"/>
      <c r="T480" s="215">
        <f>SUM(T481:T492)</f>
        <v>0.44553599999999999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16" t="s">
        <v>89</v>
      </c>
      <c r="AT480" s="217" t="s">
        <v>78</v>
      </c>
      <c r="AU480" s="217" t="s">
        <v>87</v>
      </c>
      <c r="AY480" s="216" t="s">
        <v>233</v>
      </c>
      <c r="BK480" s="218">
        <f>SUM(BK481:BK492)</f>
        <v>0</v>
      </c>
    </row>
    <row r="481" s="2" customFormat="1" ht="14.4" customHeight="1">
      <c r="A481" s="39"/>
      <c r="B481" s="40"/>
      <c r="C481" s="221" t="s">
        <v>903</v>
      </c>
      <c r="D481" s="221" t="s">
        <v>235</v>
      </c>
      <c r="E481" s="222" t="s">
        <v>904</v>
      </c>
      <c r="F481" s="223" t="s">
        <v>905</v>
      </c>
      <c r="G481" s="224" t="s">
        <v>238</v>
      </c>
      <c r="H481" s="225">
        <v>18.719999999999999</v>
      </c>
      <c r="I481" s="226"/>
      <c r="J481" s="227">
        <f>ROUND(I481*H481,2)</f>
        <v>0</v>
      </c>
      <c r="K481" s="223" t="s">
        <v>239</v>
      </c>
      <c r="L481" s="45"/>
      <c r="M481" s="228" t="s">
        <v>1</v>
      </c>
      <c r="N481" s="229" t="s">
        <v>44</v>
      </c>
      <c r="O481" s="92"/>
      <c r="P481" s="230">
        <f>O481*H481</f>
        <v>0</v>
      </c>
      <c r="Q481" s="230">
        <v>0</v>
      </c>
      <c r="R481" s="230">
        <f>Q481*H481</f>
        <v>0</v>
      </c>
      <c r="S481" s="230">
        <v>0.023800000000000002</v>
      </c>
      <c r="T481" s="231">
        <f>S481*H481</f>
        <v>0.44553599999999999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2" t="s">
        <v>324</v>
      </c>
      <c r="AT481" s="232" t="s">
        <v>235</v>
      </c>
      <c r="AU481" s="232" t="s">
        <v>89</v>
      </c>
      <c r="AY481" s="18" t="s">
        <v>233</v>
      </c>
      <c r="BE481" s="233">
        <f>IF(N481="základní",J481,0)</f>
        <v>0</v>
      </c>
      <c r="BF481" s="233">
        <f>IF(N481="snížená",J481,0)</f>
        <v>0</v>
      </c>
      <c r="BG481" s="233">
        <f>IF(N481="zákl. přenesená",J481,0)</f>
        <v>0</v>
      </c>
      <c r="BH481" s="233">
        <f>IF(N481="sníž. přenesená",J481,0)</f>
        <v>0</v>
      </c>
      <c r="BI481" s="233">
        <f>IF(N481="nulová",J481,0)</f>
        <v>0</v>
      </c>
      <c r="BJ481" s="18" t="s">
        <v>87</v>
      </c>
      <c r="BK481" s="233">
        <f>ROUND(I481*H481,2)</f>
        <v>0</v>
      </c>
      <c r="BL481" s="18" t="s">
        <v>324</v>
      </c>
      <c r="BM481" s="232" t="s">
        <v>906</v>
      </c>
    </row>
    <row r="482" s="14" customFormat="1">
      <c r="A482" s="14"/>
      <c r="B482" s="245"/>
      <c r="C482" s="246"/>
      <c r="D482" s="236" t="s">
        <v>242</v>
      </c>
      <c r="E482" s="247" t="s">
        <v>1</v>
      </c>
      <c r="F482" s="248" t="s">
        <v>907</v>
      </c>
      <c r="G482" s="246"/>
      <c r="H482" s="249">
        <v>18.719999999999999</v>
      </c>
      <c r="I482" s="250"/>
      <c r="J482" s="246"/>
      <c r="K482" s="246"/>
      <c r="L482" s="251"/>
      <c r="M482" s="252"/>
      <c r="N482" s="253"/>
      <c r="O482" s="253"/>
      <c r="P482" s="253"/>
      <c r="Q482" s="253"/>
      <c r="R482" s="253"/>
      <c r="S482" s="253"/>
      <c r="T482" s="25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5" t="s">
        <v>242</v>
      </c>
      <c r="AU482" s="255" t="s">
        <v>89</v>
      </c>
      <c r="AV482" s="14" t="s">
        <v>89</v>
      </c>
      <c r="AW482" s="14" t="s">
        <v>36</v>
      </c>
      <c r="AX482" s="14" t="s">
        <v>87</v>
      </c>
      <c r="AY482" s="255" t="s">
        <v>233</v>
      </c>
    </row>
    <row r="483" s="2" customFormat="1" ht="14.4" customHeight="1">
      <c r="A483" s="39"/>
      <c r="B483" s="40"/>
      <c r="C483" s="221" t="s">
        <v>908</v>
      </c>
      <c r="D483" s="221" t="s">
        <v>235</v>
      </c>
      <c r="E483" s="222" t="s">
        <v>909</v>
      </c>
      <c r="F483" s="223" t="s">
        <v>910</v>
      </c>
      <c r="G483" s="224" t="s">
        <v>238</v>
      </c>
      <c r="H483" s="225">
        <v>18.719999999999999</v>
      </c>
      <c r="I483" s="226"/>
      <c r="J483" s="227">
        <f>ROUND(I483*H483,2)</f>
        <v>0</v>
      </c>
      <c r="K483" s="223" t="s">
        <v>239</v>
      </c>
      <c r="L483" s="45"/>
      <c r="M483" s="228" t="s">
        <v>1</v>
      </c>
      <c r="N483" s="229" t="s">
        <v>44</v>
      </c>
      <c r="O483" s="92"/>
      <c r="P483" s="230">
        <f>O483*H483</f>
        <v>0</v>
      </c>
      <c r="Q483" s="230">
        <v>0</v>
      </c>
      <c r="R483" s="230">
        <f>Q483*H483</f>
        <v>0</v>
      </c>
      <c r="S483" s="230">
        <v>0</v>
      </c>
      <c r="T483" s="231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2" t="s">
        <v>324</v>
      </c>
      <c r="AT483" s="232" t="s">
        <v>235</v>
      </c>
      <c r="AU483" s="232" t="s">
        <v>89</v>
      </c>
      <c r="AY483" s="18" t="s">
        <v>233</v>
      </c>
      <c r="BE483" s="233">
        <f>IF(N483="základní",J483,0)</f>
        <v>0</v>
      </c>
      <c r="BF483" s="233">
        <f>IF(N483="snížená",J483,0)</f>
        <v>0</v>
      </c>
      <c r="BG483" s="233">
        <f>IF(N483="zákl. přenesená",J483,0)</f>
        <v>0</v>
      </c>
      <c r="BH483" s="233">
        <f>IF(N483="sníž. přenesená",J483,0)</f>
        <v>0</v>
      </c>
      <c r="BI483" s="233">
        <f>IF(N483="nulová",J483,0)</f>
        <v>0</v>
      </c>
      <c r="BJ483" s="18" t="s">
        <v>87</v>
      </c>
      <c r="BK483" s="233">
        <f>ROUND(I483*H483,2)</f>
        <v>0</v>
      </c>
      <c r="BL483" s="18" t="s">
        <v>324</v>
      </c>
      <c r="BM483" s="232" t="s">
        <v>911</v>
      </c>
    </row>
    <row r="484" s="14" customFormat="1">
      <c r="A484" s="14"/>
      <c r="B484" s="245"/>
      <c r="C484" s="246"/>
      <c r="D484" s="236" t="s">
        <v>242</v>
      </c>
      <c r="E484" s="247" t="s">
        <v>1</v>
      </c>
      <c r="F484" s="248" t="s">
        <v>912</v>
      </c>
      <c r="G484" s="246"/>
      <c r="H484" s="249">
        <v>3.6000000000000001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5" t="s">
        <v>242</v>
      </c>
      <c r="AU484" s="255" t="s">
        <v>89</v>
      </c>
      <c r="AV484" s="14" t="s">
        <v>89</v>
      </c>
      <c r="AW484" s="14" t="s">
        <v>36</v>
      </c>
      <c r="AX484" s="14" t="s">
        <v>79</v>
      </c>
      <c r="AY484" s="255" t="s">
        <v>233</v>
      </c>
    </row>
    <row r="485" s="14" customFormat="1">
      <c r="A485" s="14"/>
      <c r="B485" s="245"/>
      <c r="C485" s="246"/>
      <c r="D485" s="236" t="s">
        <v>242</v>
      </c>
      <c r="E485" s="247" t="s">
        <v>1</v>
      </c>
      <c r="F485" s="248" t="s">
        <v>913</v>
      </c>
      <c r="G485" s="246"/>
      <c r="H485" s="249">
        <v>4.8600000000000003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5" t="s">
        <v>242</v>
      </c>
      <c r="AU485" s="255" t="s">
        <v>89</v>
      </c>
      <c r="AV485" s="14" t="s">
        <v>89</v>
      </c>
      <c r="AW485" s="14" t="s">
        <v>36</v>
      </c>
      <c r="AX485" s="14" t="s">
        <v>79</v>
      </c>
      <c r="AY485" s="255" t="s">
        <v>233</v>
      </c>
    </row>
    <row r="486" s="14" customFormat="1">
      <c r="A486" s="14"/>
      <c r="B486" s="245"/>
      <c r="C486" s="246"/>
      <c r="D486" s="236" t="s">
        <v>242</v>
      </c>
      <c r="E486" s="247" t="s">
        <v>1</v>
      </c>
      <c r="F486" s="248" t="s">
        <v>914</v>
      </c>
      <c r="G486" s="246"/>
      <c r="H486" s="249">
        <v>3.2400000000000002</v>
      </c>
      <c r="I486" s="250"/>
      <c r="J486" s="246"/>
      <c r="K486" s="246"/>
      <c r="L486" s="251"/>
      <c r="M486" s="252"/>
      <c r="N486" s="253"/>
      <c r="O486" s="253"/>
      <c r="P486" s="253"/>
      <c r="Q486" s="253"/>
      <c r="R486" s="253"/>
      <c r="S486" s="253"/>
      <c r="T486" s="25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5" t="s">
        <v>242</v>
      </c>
      <c r="AU486" s="255" t="s">
        <v>89</v>
      </c>
      <c r="AV486" s="14" t="s">
        <v>89</v>
      </c>
      <c r="AW486" s="14" t="s">
        <v>36</v>
      </c>
      <c r="AX486" s="14" t="s">
        <v>79</v>
      </c>
      <c r="AY486" s="255" t="s">
        <v>233</v>
      </c>
    </row>
    <row r="487" s="14" customFormat="1">
      <c r="A487" s="14"/>
      <c r="B487" s="245"/>
      <c r="C487" s="246"/>
      <c r="D487" s="236" t="s">
        <v>242</v>
      </c>
      <c r="E487" s="247" t="s">
        <v>1</v>
      </c>
      <c r="F487" s="248" t="s">
        <v>915</v>
      </c>
      <c r="G487" s="246"/>
      <c r="H487" s="249">
        <v>4.8600000000000003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5" t="s">
        <v>242</v>
      </c>
      <c r="AU487" s="255" t="s">
        <v>89</v>
      </c>
      <c r="AV487" s="14" t="s">
        <v>89</v>
      </c>
      <c r="AW487" s="14" t="s">
        <v>36</v>
      </c>
      <c r="AX487" s="14" t="s">
        <v>79</v>
      </c>
      <c r="AY487" s="255" t="s">
        <v>233</v>
      </c>
    </row>
    <row r="488" s="14" customFormat="1">
      <c r="A488" s="14"/>
      <c r="B488" s="245"/>
      <c r="C488" s="246"/>
      <c r="D488" s="236" t="s">
        <v>242</v>
      </c>
      <c r="E488" s="247" t="s">
        <v>1</v>
      </c>
      <c r="F488" s="248" t="s">
        <v>916</v>
      </c>
      <c r="G488" s="246"/>
      <c r="H488" s="249">
        <v>2.1600000000000001</v>
      </c>
      <c r="I488" s="250"/>
      <c r="J488" s="246"/>
      <c r="K488" s="246"/>
      <c r="L488" s="251"/>
      <c r="M488" s="252"/>
      <c r="N488" s="253"/>
      <c r="O488" s="253"/>
      <c r="P488" s="253"/>
      <c r="Q488" s="253"/>
      <c r="R488" s="253"/>
      <c r="S488" s="253"/>
      <c r="T488" s="25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5" t="s">
        <v>242</v>
      </c>
      <c r="AU488" s="255" t="s">
        <v>89</v>
      </c>
      <c r="AV488" s="14" t="s">
        <v>89</v>
      </c>
      <c r="AW488" s="14" t="s">
        <v>36</v>
      </c>
      <c r="AX488" s="14" t="s">
        <v>79</v>
      </c>
      <c r="AY488" s="255" t="s">
        <v>233</v>
      </c>
    </row>
    <row r="489" s="15" customFormat="1">
      <c r="A489" s="15"/>
      <c r="B489" s="266"/>
      <c r="C489" s="267"/>
      <c r="D489" s="236" t="s">
        <v>242</v>
      </c>
      <c r="E489" s="268" t="s">
        <v>1</v>
      </c>
      <c r="F489" s="269" t="s">
        <v>307</v>
      </c>
      <c r="G489" s="267"/>
      <c r="H489" s="270">
        <v>18.719999999999999</v>
      </c>
      <c r="I489" s="271"/>
      <c r="J489" s="267"/>
      <c r="K489" s="267"/>
      <c r="L489" s="272"/>
      <c r="M489" s="273"/>
      <c r="N489" s="274"/>
      <c r="O489" s="274"/>
      <c r="P489" s="274"/>
      <c r="Q489" s="274"/>
      <c r="R489" s="274"/>
      <c r="S489" s="274"/>
      <c r="T489" s="27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76" t="s">
        <v>242</v>
      </c>
      <c r="AU489" s="276" t="s">
        <v>89</v>
      </c>
      <c r="AV489" s="15" t="s">
        <v>240</v>
      </c>
      <c r="AW489" s="15" t="s">
        <v>36</v>
      </c>
      <c r="AX489" s="15" t="s">
        <v>87</v>
      </c>
      <c r="AY489" s="276" t="s">
        <v>233</v>
      </c>
    </row>
    <row r="490" s="2" customFormat="1" ht="14.4" customHeight="1">
      <c r="A490" s="39"/>
      <c r="B490" s="40"/>
      <c r="C490" s="221" t="s">
        <v>917</v>
      </c>
      <c r="D490" s="221" t="s">
        <v>235</v>
      </c>
      <c r="E490" s="222" t="s">
        <v>918</v>
      </c>
      <c r="F490" s="223" t="s">
        <v>919</v>
      </c>
      <c r="G490" s="224" t="s">
        <v>920</v>
      </c>
      <c r="H490" s="225">
        <v>1</v>
      </c>
      <c r="I490" s="226"/>
      <c r="J490" s="227">
        <f>ROUND(I490*H490,2)</f>
        <v>0</v>
      </c>
      <c r="K490" s="223" t="s">
        <v>1</v>
      </c>
      <c r="L490" s="45"/>
      <c r="M490" s="228" t="s">
        <v>1</v>
      </c>
      <c r="N490" s="229" t="s">
        <v>44</v>
      </c>
      <c r="O490" s="92"/>
      <c r="P490" s="230">
        <f>O490*H490</f>
        <v>0</v>
      </c>
      <c r="Q490" s="230">
        <v>0.02</v>
      </c>
      <c r="R490" s="230">
        <f>Q490*H490</f>
        <v>0.02</v>
      </c>
      <c r="S490" s="230">
        <v>0</v>
      </c>
      <c r="T490" s="231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2" t="s">
        <v>324</v>
      </c>
      <c r="AT490" s="232" t="s">
        <v>235</v>
      </c>
      <c r="AU490" s="232" t="s">
        <v>89</v>
      </c>
      <c r="AY490" s="18" t="s">
        <v>233</v>
      </c>
      <c r="BE490" s="233">
        <f>IF(N490="základní",J490,0)</f>
        <v>0</v>
      </c>
      <c r="BF490" s="233">
        <f>IF(N490="snížená",J490,0)</f>
        <v>0</v>
      </c>
      <c r="BG490" s="233">
        <f>IF(N490="zákl. přenesená",J490,0)</f>
        <v>0</v>
      </c>
      <c r="BH490" s="233">
        <f>IF(N490="sníž. přenesená",J490,0)</f>
        <v>0</v>
      </c>
      <c r="BI490" s="233">
        <f>IF(N490="nulová",J490,0)</f>
        <v>0</v>
      </c>
      <c r="BJ490" s="18" t="s">
        <v>87</v>
      </c>
      <c r="BK490" s="233">
        <f>ROUND(I490*H490,2)</f>
        <v>0</v>
      </c>
      <c r="BL490" s="18" t="s">
        <v>324</v>
      </c>
      <c r="BM490" s="232" t="s">
        <v>921</v>
      </c>
    </row>
    <row r="491" s="14" customFormat="1">
      <c r="A491" s="14"/>
      <c r="B491" s="245"/>
      <c r="C491" s="246"/>
      <c r="D491" s="236" t="s">
        <v>242</v>
      </c>
      <c r="E491" s="247" t="s">
        <v>1</v>
      </c>
      <c r="F491" s="248" t="s">
        <v>87</v>
      </c>
      <c r="G491" s="246"/>
      <c r="H491" s="249">
        <v>1</v>
      </c>
      <c r="I491" s="250"/>
      <c r="J491" s="246"/>
      <c r="K491" s="246"/>
      <c r="L491" s="251"/>
      <c r="M491" s="252"/>
      <c r="N491" s="253"/>
      <c r="O491" s="253"/>
      <c r="P491" s="253"/>
      <c r="Q491" s="253"/>
      <c r="R491" s="253"/>
      <c r="S491" s="253"/>
      <c r="T491" s="25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5" t="s">
        <v>242</v>
      </c>
      <c r="AU491" s="255" t="s">
        <v>89</v>
      </c>
      <c r="AV491" s="14" t="s">
        <v>89</v>
      </c>
      <c r="AW491" s="14" t="s">
        <v>36</v>
      </c>
      <c r="AX491" s="14" t="s">
        <v>87</v>
      </c>
      <c r="AY491" s="255" t="s">
        <v>233</v>
      </c>
    </row>
    <row r="492" s="2" customFormat="1" ht="22.2" customHeight="1">
      <c r="A492" s="39"/>
      <c r="B492" s="40"/>
      <c r="C492" s="221" t="s">
        <v>922</v>
      </c>
      <c r="D492" s="221" t="s">
        <v>235</v>
      </c>
      <c r="E492" s="222" t="s">
        <v>923</v>
      </c>
      <c r="F492" s="223" t="s">
        <v>924</v>
      </c>
      <c r="G492" s="224" t="s">
        <v>262</v>
      </c>
      <c r="H492" s="225">
        <v>0.02</v>
      </c>
      <c r="I492" s="226"/>
      <c r="J492" s="227">
        <f>ROUND(I492*H492,2)</f>
        <v>0</v>
      </c>
      <c r="K492" s="223" t="s">
        <v>239</v>
      </c>
      <c r="L492" s="45"/>
      <c r="M492" s="228" t="s">
        <v>1</v>
      </c>
      <c r="N492" s="229" t="s">
        <v>44</v>
      </c>
      <c r="O492" s="92"/>
      <c r="P492" s="230">
        <f>O492*H492</f>
        <v>0</v>
      </c>
      <c r="Q492" s="230">
        <v>0</v>
      </c>
      <c r="R492" s="230">
        <f>Q492*H492</f>
        <v>0</v>
      </c>
      <c r="S492" s="230">
        <v>0</v>
      </c>
      <c r="T492" s="231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2" t="s">
        <v>324</v>
      </c>
      <c r="AT492" s="232" t="s">
        <v>235</v>
      </c>
      <c r="AU492" s="232" t="s">
        <v>89</v>
      </c>
      <c r="AY492" s="18" t="s">
        <v>233</v>
      </c>
      <c r="BE492" s="233">
        <f>IF(N492="základní",J492,0)</f>
        <v>0</v>
      </c>
      <c r="BF492" s="233">
        <f>IF(N492="snížená",J492,0)</f>
        <v>0</v>
      </c>
      <c r="BG492" s="233">
        <f>IF(N492="zákl. přenesená",J492,0)</f>
        <v>0</v>
      </c>
      <c r="BH492" s="233">
        <f>IF(N492="sníž. přenesená",J492,0)</f>
        <v>0</v>
      </c>
      <c r="BI492" s="233">
        <f>IF(N492="nulová",J492,0)</f>
        <v>0</v>
      </c>
      <c r="BJ492" s="18" t="s">
        <v>87</v>
      </c>
      <c r="BK492" s="233">
        <f>ROUND(I492*H492,2)</f>
        <v>0</v>
      </c>
      <c r="BL492" s="18" t="s">
        <v>324</v>
      </c>
      <c r="BM492" s="232" t="s">
        <v>925</v>
      </c>
    </row>
    <row r="493" s="12" customFormat="1" ht="22.8" customHeight="1">
      <c r="A493" s="12"/>
      <c r="B493" s="205"/>
      <c r="C493" s="206"/>
      <c r="D493" s="207" t="s">
        <v>78</v>
      </c>
      <c r="E493" s="219" t="s">
        <v>926</v>
      </c>
      <c r="F493" s="219" t="s">
        <v>927</v>
      </c>
      <c r="G493" s="206"/>
      <c r="H493" s="206"/>
      <c r="I493" s="209"/>
      <c r="J493" s="220">
        <f>BK493</f>
        <v>0</v>
      </c>
      <c r="K493" s="206"/>
      <c r="L493" s="211"/>
      <c r="M493" s="212"/>
      <c r="N493" s="213"/>
      <c r="O493" s="213"/>
      <c r="P493" s="214">
        <f>SUM(P494:P601)</f>
        <v>0</v>
      </c>
      <c r="Q493" s="213"/>
      <c r="R493" s="214">
        <f>SUM(R494:R601)</f>
        <v>24.906238249999998</v>
      </c>
      <c r="S493" s="213"/>
      <c r="T493" s="215">
        <f>SUM(T494:T601)</f>
        <v>8.2892717999999999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6" t="s">
        <v>89</v>
      </c>
      <c r="AT493" s="217" t="s">
        <v>78</v>
      </c>
      <c r="AU493" s="217" t="s">
        <v>87</v>
      </c>
      <c r="AY493" s="216" t="s">
        <v>233</v>
      </c>
      <c r="BK493" s="218">
        <f>SUM(BK494:BK601)</f>
        <v>0</v>
      </c>
    </row>
    <row r="494" s="2" customFormat="1" ht="14.4" customHeight="1">
      <c r="A494" s="39"/>
      <c r="B494" s="40"/>
      <c r="C494" s="221" t="s">
        <v>928</v>
      </c>
      <c r="D494" s="221" t="s">
        <v>235</v>
      </c>
      <c r="E494" s="222" t="s">
        <v>929</v>
      </c>
      <c r="F494" s="223" t="s">
        <v>930</v>
      </c>
      <c r="G494" s="224" t="s">
        <v>332</v>
      </c>
      <c r="H494" s="225">
        <v>9.3499999999999996</v>
      </c>
      <c r="I494" s="226"/>
      <c r="J494" s="227">
        <f>ROUND(I494*H494,2)</f>
        <v>0</v>
      </c>
      <c r="K494" s="223" t="s">
        <v>239</v>
      </c>
      <c r="L494" s="45"/>
      <c r="M494" s="228" t="s">
        <v>1</v>
      </c>
      <c r="N494" s="229" t="s">
        <v>44</v>
      </c>
      <c r="O494" s="92"/>
      <c r="P494" s="230">
        <f>O494*H494</f>
        <v>0</v>
      </c>
      <c r="Q494" s="230">
        <v>0.0033899999999999998</v>
      </c>
      <c r="R494" s="230">
        <f>Q494*H494</f>
        <v>0.031696499999999996</v>
      </c>
      <c r="S494" s="230">
        <v>0</v>
      </c>
      <c r="T494" s="231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2" t="s">
        <v>324</v>
      </c>
      <c r="AT494" s="232" t="s">
        <v>235</v>
      </c>
      <c r="AU494" s="232" t="s">
        <v>89</v>
      </c>
      <c r="AY494" s="18" t="s">
        <v>233</v>
      </c>
      <c r="BE494" s="233">
        <f>IF(N494="základní",J494,0)</f>
        <v>0</v>
      </c>
      <c r="BF494" s="233">
        <f>IF(N494="snížená",J494,0)</f>
        <v>0</v>
      </c>
      <c r="BG494" s="233">
        <f>IF(N494="zákl. přenesená",J494,0)</f>
        <v>0</v>
      </c>
      <c r="BH494" s="233">
        <f>IF(N494="sníž. přenesená",J494,0)</f>
        <v>0</v>
      </c>
      <c r="BI494" s="233">
        <f>IF(N494="nulová",J494,0)</f>
        <v>0</v>
      </c>
      <c r="BJ494" s="18" t="s">
        <v>87</v>
      </c>
      <c r="BK494" s="233">
        <f>ROUND(I494*H494,2)</f>
        <v>0</v>
      </c>
      <c r="BL494" s="18" t="s">
        <v>324</v>
      </c>
      <c r="BM494" s="232" t="s">
        <v>931</v>
      </c>
    </row>
    <row r="495" s="13" customFormat="1">
      <c r="A495" s="13"/>
      <c r="B495" s="234"/>
      <c r="C495" s="235"/>
      <c r="D495" s="236" t="s">
        <v>242</v>
      </c>
      <c r="E495" s="237" t="s">
        <v>1</v>
      </c>
      <c r="F495" s="238" t="s">
        <v>932</v>
      </c>
      <c r="G495" s="235"/>
      <c r="H495" s="237" t="s">
        <v>1</v>
      </c>
      <c r="I495" s="239"/>
      <c r="J495" s="235"/>
      <c r="K495" s="235"/>
      <c r="L495" s="240"/>
      <c r="M495" s="241"/>
      <c r="N495" s="242"/>
      <c r="O495" s="242"/>
      <c r="P495" s="242"/>
      <c r="Q495" s="242"/>
      <c r="R495" s="242"/>
      <c r="S495" s="242"/>
      <c r="T495" s="24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4" t="s">
        <v>242</v>
      </c>
      <c r="AU495" s="244" t="s">
        <v>89</v>
      </c>
      <c r="AV495" s="13" t="s">
        <v>87</v>
      </c>
      <c r="AW495" s="13" t="s">
        <v>36</v>
      </c>
      <c r="AX495" s="13" t="s">
        <v>79</v>
      </c>
      <c r="AY495" s="244" t="s">
        <v>233</v>
      </c>
    </row>
    <row r="496" s="14" customFormat="1">
      <c r="A496" s="14"/>
      <c r="B496" s="245"/>
      <c r="C496" s="246"/>
      <c r="D496" s="236" t="s">
        <v>242</v>
      </c>
      <c r="E496" s="247" t="s">
        <v>1</v>
      </c>
      <c r="F496" s="248" t="s">
        <v>933</v>
      </c>
      <c r="G496" s="246"/>
      <c r="H496" s="249">
        <v>9.3499999999999996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5" t="s">
        <v>242</v>
      </c>
      <c r="AU496" s="255" t="s">
        <v>89</v>
      </c>
      <c r="AV496" s="14" t="s">
        <v>89</v>
      </c>
      <c r="AW496" s="14" t="s">
        <v>36</v>
      </c>
      <c r="AX496" s="14" t="s">
        <v>87</v>
      </c>
      <c r="AY496" s="255" t="s">
        <v>233</v>
      </c>
    </row>
    <row r="497" s="2" customFormat="1" ht="14.4" customHeight="1">
      <c r="A497" s="39"/>
      <c r="B497" s="40"/>
      <c r="C497" s="256" t="s">
        <v>934</v>
      </c>
      <c r="D497" s="256" t="s">
        <v>284</v>
      </c>
      <c r="E497" s="257" t="s">
        <v>935</v>
      </c>
      <c r="F497" s="258" t="s">
        <v>936</v>
      </c>
      <c r="G497" s="259" t="s">
        <v>248</v>
      </c>
      <c r="H497" s="260">
        <v>0.085999999999999993</v>
      </c>
      <c r="I497" s="261"/>
      <c r="J497" s="262">
        <f>ROUND(I497*H497,2)</f>
        <v>0</v>
      </c>
      <c r="K497" s="258" t="s">
        <v>239</v>
      </c>
      <c r="L497" s="263"/>
      <c r="M497" s="264" t="s">
        <v>1</v>
      </c>
      <c r="N497" s="265" t="s">
        <v>44</v>
      </c>
      <c r="O497" s="92"/>
      <c r="P497" s="230">
        <f>O497*H497</f>
        <v>0</v>
      </c>
      <c r="Q497" s="230">
        <v>0.55000000000000004</v>
      </c>
      <c r="R497" s="230">
        <f>Q497*H497</f>
        <v>0.047300000000000002</v>
      </c>
      <c r="S497" s="230">
        <v>0</v>
      </c>
      <c r="T497" s="231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2" t="s">
        <v>414</v>
      </c>
      <c r="AT497" s="232" t="s">
        <v>284</v>
      </c>
      <c r="AU497" s="232" t="s">
        <v>89</v>
      </c>
      <c r="AY497" s="18" t="s">
        <v>233</v>
      </c>
      <c r="BE497" s="233">
        <f>IF(N497="základní",J497,0)</f>
        <v>0</v>
      </c>
      <c r="BF497" s="233">
        <f>IF(N497="snížená",J497,0)</f>
        <v>0</v>
      </c>
      <c r="BG497" s="233">
        <f>IF(N497="zákl. přenesená",J497,0)</f>
        <v>0</v>
      </c>
      <c r="BH497" s="233">
        <f>IF(N497="sníž. přenesená",J497,0)</f>
        <v>0</v>
      </c>
      <c r="BI497" s="233">
        <f>IF(N497="nulová",J497,0)</f>
        <v>0</v>
      </c>
      <c r="BJ497" s="18" t="s">
        <v>87</v>
      </c>
      <c r="BK497" s="233">
        <f>ROUND(I497*H497,2)</f>
        <v>0</v>
      </c>
      <c r="BL497" s="18" t="s">
        <v>324</v>
      </c>
      <c r="BM497" s="232" t="s">
        <v>937</v>
      </c>
    </row>
    <row r="498" s="14" customFormat="1">
      <c r="A498" s="14"/>
      <c r="B498" s="245"/>
      <c r="C498" s="246"/>
      <c r="D498" s="236" t="s">
        <v>242</v>
      </c>
      <c r="E498" s="247" t="s">
        <v>1</v>
      </c>
      <c r="F498" s="248" t="s">
        <v>938</v>
      </c>
      <c r="G498" s="246"/>
      <c r="H498" s="249">
        <v>0.035000000000000003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5" t="s">
        <v>242</v>
      </c>
      <c r="AU498" s="255" t="s">
        <v>89</v>
      </c>
      <c r="AV498" s="14" t="s">
        <v>89</v>
      </c>
      <c r="AW498" s="14" t="s">
        <v>36</v>
      </c>
      <c r="AX498" s="14" t="s">
        <v>79</v>
      </c>
      <c r="AY498" s="255" t="s">
        <v>233</v>
      </c>
    </row>
    <row r="499" s="14" customFormat="1">
      <c r="A499" s="14"/>
      <c r="B499" s="245"/>
      <c r="C499" s="246"/>
      <c r="D499" s="236" t="s">
        <v>242</v>
      </c>
      <c r="E499" s="247" t="s">
        <v>1</v>
      </c>
      <c r="F499" s="248" t="s">
        <v>939</v>
      </c>
      <c r="G499" s="246"/>
      <c r="H499" s="249">
        <v>0.044999999999999998</v>
      </c>
      <c r="I499" s="250"/>
      <c r="J499" s="246"/>
      <c r="K499" s="246"/>
      <c r="L499" s="251"/>
      <c r="M499" s="252"/>
      <c r="N499" s="253"/>
      <c r="O499" s="253"/>
      <c r="P499" s="253"/>
      <c r="Q499" s="253"/>
      <c r="R499" s="253"/>
      <c r="S499" s="253"/>
      <c r="T499" s="25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5" t="s">
        <v>242</v>
      </c>
      <c r="AU499" s="255" t="s">
        <v>89</v>
      </c>
      <c r="AV499" s="14" t="s">
        <v>89</v>
      </c>
      <c r="AW499" s="14" t="s">
        <v>36</v>
      </c>
      <c r="AX499" s="14" t="s">
        <v>79</v>
      </c>
      <c r="AY499" s="255" t="s">
        <v>233</v>
      </c>
    </row>
    <row r="500" s="15" customFormat="1">
      <c r="A500" s="15"/>
      <c r="B500" s="266"/>
      <c r="C500" s="267"/>
      <c r="D500" s="236" t="s">
        <v>242</v>
      </c>
      <c r="E500" s="268" t="s">
        <v>1</v>
      </c>
      <c r="F500" s="269" t="s">
        <v>307</v>
      </c>
      <c r="G500" s="267"/>
      <c r="H500" s="270">
        <v>0.080000000000000002</v>
      </c>
      <c r="I500" s="271"/>
      <c r="J500" s="267"/>
      <c r="K500" s="267"/>
      <c r="L500" s="272"/>
      <c r="M500" s="273"/>
      <c r="N500" s="274"/>
      <c r="O500" s="274"/>
      <c r="P500" s="274"/>
      <c r="Q500" s="274"/>
      <c r="R500" s="274"/>
      <c r="S500" s="274"/>
      <c r="T500" s="275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76" t="s">
        <v>242</v>
      </c>
      <c r="AU500" s="276" t="s">
        <v>89</v>
      </c>
      <c r="AV500" s="15" t="s">
        <v>240</v>
      </c>
      <c r="AW500" s="15" t="s">
        <v>36</v>
      </c>
      <c r="AX500" s="15" t="s">
        <v>87</v>
      </c>
      <c r="AY500" s="276" t="s">
        <v>233</v>
      </c>
    </row>
    <row r="501" s="14" customFormat="1">
      <c r="A501" s="14"/>
      <c r="B501" s="245"/>
      <c r="C501" s="246"/>
      <c r="D501" s="236" t="s">
        <v>242</v>
      </c>
      <c r="E501" s="246"/>
      <c r="F501" s="248" t="s">
        <v>940</v>
      </c>
      <c r="G501" s="246"/>
      <c r="H501" s="249">
        <v>0.085999999999999993</v>
      </c>
      <c r="I501" s="250"/>
      <c r="J501" s="246"/>
      <c r="K501" s="246"/>
      <c r="L501" s="251"/>
      <c r="M501" s="252"/>
      <c r="N501" s="253"/>
      <c r="O501" s="253"/>
      <c r="P501" s="253"/>
      <c r="Q501" s="253"/>
      <c r="R501" s="253"/>
      <c r="S501" s="253"/>
      <c r="T501" s="25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5" t="s">
        <v>242</v>
      </c>
      <c r="AU501" s="255" t="s">
        <v>89</v>
      </c>
      <c r="AV501" s="14" t="s">
        <v>89</v>
      </c>
      <c r="AW501" s="14" t="s">
        <v>4</v>
      </c>
      <c r="AX501" s="14" t="s">
        <v>87</v>
      </c>
      <c r="AY501" s="255" t="s">
        <v>233</v>
      </c>
    </row>
    <row r="502" s="2" customFormat="1" ht="14.4" customHeight="1">
      <c r="A502" s="39"/>
      <c r="B502" s="40"/>
      <c r="C502" s="221" t="s">
        <v>941</v>
      </c>
      <c r="D502" s="221" t="s">
        <v>235</v>
      </c>
      <c r="E502" s="222" t="s">
        <v>942</v>
      </c>
      <c r="F502" s="223" t="s">
        <v>943</v>
      </c>
      <c r="G502" s="224" t="s">
        <v>248</v>
      </c>
      <c r="H502" s="225">
        <v>0.080000000000000002</v>
      </c>
      <c r="I502" s="226"/>
      <c r="J502" s="227">
        <f>ROUND(I502*H502,2)</f>
        <v>0</v>
      </c>
      <c r="K502" s="223" t="s">
        <v>239</v>
      </c>
      <c r="L502" s="45"/>
      <c r="M502" s="228" t="s">
        <v>1</v>
      </c>
      <c r="N502" s="229" t="s">
        <v>44</v>
      </c>
      <c r="O502" s="92"/>
      <c r="P502" s="230">
        <f>O502*H502</f>
        <v>0</v>
      </c>
      <c r="Q502" s="230">
        <v>0.012540000000000001</v>
      </c>
      <c r="R502" s="230">
        <f>Q502*H502</f>
        <v>0.0010032000000000001</v>
      </c>
      <c r="S502" s="230">
        <v>0</v>
      </c>
      <c r="T502" s="231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2" t="s">
        <v>324</v>
      </c>
      <c r="AT502" s="232" t="s">
        <v>235</v>
      </c>
      <c r="AU502" s="232" t="s">
        <v>89</v>
      </c>
      <c r="AY502" s="18" t="s">
        <v>233</v>
      </c>
      <c r="BE502" s="233">
        <f>IF(N502="základní",J502,0)</f>
        <v>0</v>
      </c>
      <c r="BF502" s="233">
        <f>IF(N502="snížená",J502,0)</f>
        <v>0</v>
      </c>
      <c r="BG502" s="233">
        <f>IF(N502="zákl. přenesená",J502,0)</f>
        <v>0</v>
      </c>
      <c r="BH502" s="233">
        <f>IF(N502="sníž. přenesená",J502,0)</f>
        <v>0</v>
      </c>
      <c r="BI502" s="233">
        <f>IF(N502="nulová",J502,0)</f>
        <v>0</v>
      </c>
      <c r="BJ502" s="18" t="s">
        <v>87</v>
      </c>
      <c r="BK502" s="233">
        <f>ROUND(I502*H502,2)</f>
        <v>0</v>
      </c>
      <c r="BL502" s="18" t="s">
        <v>324</v>
      </c>
      <c r="BM502" s="232" t="s">
        <v>944</v>
      </c>
    </row>
    <row r="503" s="14" customFormat="1">
      <c r="A503" s="14"/>
      <c r="B503" s="245"/>
      <c r="C503" s="246"/>
      <c r="D503" s="236" t="s">
        <v>242</v>
      </c>
      <c r="E503" s="247" t="s">
        <v>1</v>
      </c>
      <c r="F503" s="248" t="s">
        <v>945</v>
      </c>
      <c r="G503" s="246"/>
      <c r="H503" s="249">
        <v>0.080000000000000002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5" t="s">
        <v>242</v>
      </c>
      <c r="AU503" s="255" t="s">
        <v>89</v>
      </c>
      <c r="AV503" s="14" t="s">
        <v>89</v>
      </c>
      <c r="AW503" s="14" t="s">
        <v>36</v>
      </c>
      <c r="AX503" s="14" t="s">
        <v>87</v>
      </c>
      <c r="AY503" s="255" t="s">
        <v>233</v>
      </c>
    </row>
    <row r="504" s="2" customFormat="1" ht="22.2" customHeight="1">
      <c r="A504" s="39"/>
      <c r="B504" s="40"/>
      <c r="C504" s="221" t="s">
        <v>946</v>
      </c>
      <c r="D504" s="221" t="s">
        <v>235</v>
      </c>
      <c r="E504" s="222" t="s">
        <v>947</v>
      </c>
      <c r="F504" s="223" t="s">
        <v>948</v>
      </c>
      <c r="G504" s="224" t="s">
        <v>332</v>
      </c>
      <c r="H504" s="225">
        <v>142.74000000000001</v>
      </c>
      <c r="I504" s="226"/>
      <c r="J504" s="227">
        <f>ROUND(I504*H504,2)</f>
        <v>0</v>
      </c>
      <c r="K504" s="223" t="s">
        <v>239</v>
      </c>
      <c r="L504" s="45"/>
      <c r="M504" s="228" t="s">
        <v>1</v>
      </c>
      <c r="N504" s="229" t="s">
        <v>44</v>
      </c>
      <c r="O504" s="92"/>
      <c r="P504" s="230">
        <f>O504*H504</f>
        <v>0</v>
      </c>
      <c r="Q504" s="230">
        <v>0</v>
      </c>
      <c r="R504" s="230">
        <f>Q504*H504</f>
        <v>0</v>
      </c>
      <c r="S504" s="230">
        <v>0.012319999999999999</v>
      </c>
      <c r="T504" s="231">
        <f>S504*H504</f>
        <v>1.7585568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2" t="s">
        <v>324</v>
      </c>
      <c r="AT504" s="232" t="s">
        <v>235</v>
      </c>
      <c r="AU504" s="232" t="s">
        <v>89</v>
      </c>
      <c r="AY504" s="18" t="s">
        <v>233</v>
      </c>
      <c r="BE504" s="233">
        <f>IF(N504="základní",J504,0)</f>
        <v>0</v>
      </c>
      <c r="BF504" s="233">
        <f>IF(N504="snížená",J504,0)</f>
        <v>0</v>
      </c>
      <c r="BG504" s="233">
        <f>IF(N504="zákl. přenesená",J504,0)</f>
        <v>0</v>
      </c>
      <c r="BH504" s="233">
        <f>IF(N504="sníž. přenesená",J504,0)</f>
        <v>0</v>
      </c>
      <c r="BI504" s="233">
        <f>IF(N504="nulová",J504,0)</f>
        <v>0</v>
      </c>
      <c r="BJ504" s="18" t="s">
        <v>87</v>
      </c>
      <c r="BK504" s="233">
        <f>ROUND(I504*H504,2)</f>
        <v>0</v>
      </c>
      <c r="BL504" s="18" t="s">
        <v>324</v>
      </c>
      <c r="BM504" s="232" t="s">
        <v>949</v>
      </c>
    </row>
    <row r="505" s="14" customFormat="1">
      <c r="A505" s="14"/>
      <c r="B505" s="245"/>
      <c r="C505" s="246"/>
      <c r="D505" s="236" t="s">
        <v>242</v>
      </c>
      <c r="E505" s="247" t="s">
        <v>1</v>
      </c>
      <c r="F505" s="248" t="s">
        <v>950</v>
      </c>
      <c r="G505" s="246"/>
      <c r="H505" s="249">
        <v>142.74000000000001</v>
      </c>
      <c r="I505" s="250"/>
      <c r="J505" s="246"/>
      <c r="K505" s="246"/>
      <c r="L505" s="251"/>
      <c r="M505" s="252"/>
      <c r="N505" s="253"/>
      <c r="O505" s="253"/>
      <c r="P505" s="253"/>
      <c r="Q505" s="253"/>
      <c r="R505" s="253"/>
      <c r="S505" s="253"/>
      <c r="T505" s="25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5" t="s">
        <v>242</v>
      </c>
      <c r="AU505" s="255" t="s">
        <v>89</v>
      </c>
      <c r="AV505" s="14" t="s">
        <v>89</v>
      </c>
      <c r="AW505" s="14" t="s">
        <v>36</v>
      </c>
      <c r="AX505" s="14" t="s">
        <v>87</v>
      </c>
      <c r="AY505" s="255" t="s">
        <v>233</v>
      </c>
    </row>
    <row r="506" s="2" customFormat="1" ht="22.2" customHeight="1">
      <c r="A506" s="39"/>
      <c r="B506" s="40"/>
      <c r="C506" s="221" t="s">
        <v>951</v>
      </c>
      <c r="D506" s="221" t="s">
        <v>235</v>
      </c>
      <c r="E506" s="222" t="s">
        <v>952</v>
      </c>
      <c r="F506" s="223" t="s">
        <v>953</v>
      </c>
      <c r="G506" s="224" t="s">
        <v>238</v>
      </c>
      <c r="H506" s="225">
        <v>11.305999999999999</v>
      </c>
      <c r="I506" s="226"/>
      <c r="J506" s="227">
        <f>ROUND(I506*H506,2)</f>
        <v>0</v>
      </c>
      <c r="K506" s="223" t="s">
        <v>239</v>
      </c>
      <c r="L506" s="45"/>
      <c r="M506" s="228" t="s">
        <v>1</v>
      </c>
      <c r="N506" s="229" t="s">
        <v>44</v>
      </c>
      <c r="O506" s="92"/>
      <c r="P506" s="230">
        <f>O506*H506</f>
        <v>0</v>
      </c>
      <c r="Q506" s="230">
        <v>0.016219999999999998</v>
      </c>
      <c r="R506" s="230">
        <f>Q506*H506</f>
        <v>0.18338331999999996</v>
      </c>
      <c r="S506" s="230">
        <v>0</v>
      </c>
      <c r="T506" s="231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2" t="s">
        <v>324</v>
      </c>
      <c r="AT506" s="232" t="s">
        <v>235</v>
      </c>
      <c r="AU506" s="232" t="s">
        <v>89</v>
      </c>
      <c r="AY506" s="18" t="s">
        <v>233</v>
      </c>
      <c r="BE506" s="233">
        <f>IF(N506="základní",J506,0)</f>
        <v>0</v>
      </c>
      <c r="BF506" s="233">
        <f>IF(N506="snížená",J506,0)</f>
        <v>0</v>
      </c>
      <c r="BG506" s="233">
        <f>IF(N506="zákl. přenesená",J506,0)</f>
        <v>0</v>
      </c>
      <c r="BH506" s="233">
        <f>IF(N506="sníž. přenesená",J506,0)</f>
        <v>0</v>
      </c>
      <c r="BI506" s="233">
        <f>IF(N506="nulová",J506,0)</f>
        <v>0</v>
      </c>
      <c r="BJ506" s="18" t="s">
        <v>87</v>
      </c>
      <c r="BK506" s="233">
        <f>ROUND(I506*H506,2)</f>
        <v>0</v>
      </c>
      <c r="BL506" s="18" t="s">
        <v>324</v>
      </c>
      <c r="BM506" s="232" t="s">
        <v>954</v>
      </c>
    </row>
    <row r="507" s="13" customFormat="1">
      <c r="A507" s="13"/>
      <c r="B507" s="234"/>
      <c r="C507" s="235"/>
      <c r="D507" s="236" t="s">
        <v>242</v>
      </c>
      <c r="E507" s="237" t="s">
        <v>1</v>
      </c>
      <c r="F507" s="238" t="s">
        <v>679</v>
      </c>
      <c r="G507" s="235"/>
      <c r="H507" s="237" t="s">
        <v>1</v>
      </c>
      <c r="I507" s="239"/>
      <c r="J507" s="235"/>
      <c r="K507" s="235"/>
      <c r="L507" s="240"/>
      <c r="M507" s="241"/>
      <c r="N507" s="242"/>
      <c r="O507" s="242"/>
      <c r="P507" s="242"/>
      <c r="Q507" s="242"/>
      <c r="R507" s="242"/>
      <c r="S507" s="242"/>
      <c r="T507" s="24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4" t="s">
        <v>242</v>
      </c>
      <c r="AU507" s="244" t="s">
        <v>89</v>
      </c>
      <c r="AV507" s="13" t="s">
        <v>87</v>
      </c>
      <c r="AW507" s="13" t="s">
        <v>36</v>
      </c>
      <c r="AX507" s="13" t="s">
        <v>79</v>
      </c>
      <c r="AY507" s="244" t="s">
        <v>233</v>
      </c>
    </row>
    <row r="508" s="14" customFormat="1">
      <c r="A508" s="14"/>
      <c r="B508" s="245"/>
      <c r="C508" s="246"/>
      <c r="D508" s="236" t="s">
        <v>242</v>
      </c>
      <c r="E508" s="247" t="s">
        <v>1</v>
      </c>
      <c r="F508" s="248" t="s">
        <v>955</v>
      </c>
      <c r="G508" s="246"/>
      <c r="H508" s="249">
        <v>11.305999999999999</v>
      </c>
      <c r="I508" s="250"/>
      <c r="J508" s="246"/>
      <c r="K508" s="246"/>
      <c r="L508" s="251"/>
      <c r="M508" s="252"/>
      <c r="N508" s="253"/>
      <c r="O508" s="253"/>
      <c r="P508" s="253"/>
      <c r="Q508" s="253"/>
      <c r="R508" s="253"/>
      <c r="S508" s="253"/>
      <c r="T508" s="25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5" t="s">
        <v>242</v>
      </c>
      <c r="AU508" s="255" t="s">
        <v>89</v>
      </c>
      <c r="AV508" s="14" t="s">
        <v>89</v>
      </c>
      <c r="AW508" s="14" t="s">
        <v>36</v>
      </c>
      <c r="AX508" s="14" t="s">
        <v>87</v>
      </c>
      <c r="AY508" s="255" t="s">
        <v>233</v>
      </c>
    </row>
    <row r="509" s="2" customFormat="1" ht="22.2" customHeight="1">
      <c r="A509" s="39"/>
      <c r="B509" s="40"/>
      <c r="C509" s="221" t="s">
        <v>956</v>
      </c>
      <c r="D509" s="221" t="s">
        <v>235</v>
      </c>
      <c r="E509" s="222" t="s">
        <v>957</v>
      </c>
      <c r="F509" s="223" t="s">
        <v>958</v>
      </c>
      <c r="G509" s="224" t="s">
        <v>238</v>
      </c>
      <c r="H509" s="225">
        <v>144.673</v>
      </c>
      <c r="I509" s="226"/>
      <c r="J509" s="227">
        <f>ROUND(I509*H509,2)</f>
        <v>0</v>
      </c>
      <c r="K509" s="223" t="s">
        <v>239</v>
      </c>
      <c r="L509" s="45"/>
      <c r="M509" s="228" t="s">
        <v>1</v>
      </c>
      <c r="N509" s="229" t="s">
        <v>44</v>
      </c>
      <c r="O509" s="92"/>
      <c r="P509" s="230">
        <f>O509*H509</f>
        <v>0</v>
      </c>
      <c r="Q509" s="230">
        <v>0.0099600000000000001</v>
      </c>
      <c r="R509" s="230">
        <f>Q509*H509</f>
        <v>1.44094308</v>
      </c>
      <c r="S509" s="230">
        <v>0</v>
      </c>
      <c r="T509" s="231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2" t="s">
        <v>324</v>
      </c>
      <c r="AT509" s="232" t="s">
        <v>235</v>
      </c>
      <c r="AU509" s="232" t="s">
        <v>89</v>
      </c>
      <c r="AY509" s="18" t="s">
        <v>233</v>
      </c>
      <c r="BE509" s="233">
        <f>IF(N509="základní",J509,0)</f>
        <v>0</v>
      </c>
      <c r="BF509" s="233">
        <f>IF(N509="snížená",J509,0)</f>
        <v>0</v>
      </c>
      <c r="BG509" s="233">
        <f>IF(N509="zákl. přenesená",J509,0)</f>
        <v>0</v>
      </c>
      <c r="BH509" s="233">
        <f>IF(N509="sníž. přenesená",J509,0)</f>
        <v>0</v>
      </c>
      <c r="BI509" s="233">
        <f>IF(N509="nulová",J509,0)</f>
        <v>0</v>
      </c>
      <c r="BJ509" s="18" t="s">
        <v>87</v>
      </c>
      <c r="BK509" s="233">
        <f>ROUND(I509*H509,2)</f>
        <v>0</v>
      </c>
      <c r="BL509" s="18" t="s">
        <v>324</v>
      </c>
      <c r="BM509" s="232" t="s">
        <v>959</v>
      </c>
    </row>
    <row r="510" s="14" customFormat="1">
      <c r="A510" s="14"/>
      <c r="B510" s="245"/>
      <c r="C510" s="246"/>
      <c r="D510" s="236" t="s">
        <v>242</v>
      </c>
      <c r="E510" s="247" t="s">
        <v>1</v>
      </c>
      <c r="F510" s="248" t="s">
        <v>960</v>
      </c>
      <c r="G510" s="246"/>
      <c r="H510" s="249">
        <v>144.673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5" t="s">
        <v>242</v>
      </c>
      <c r="AU510" s="255" t="s">
        <v>89</v>
      </c>
      <c r="AV510" s="14" t="s">
        <v>89</v>
      </c>
      <c r="AW510" s="14" t="s">
        <v>36</v>
      </c>
      <c r="AX510" s="14" t="s">
        <v>87</v>
      </c>
      <c r="AY510" s="255" t="s">
        <v>233</v>
      </c>
    </row>
    <row r="511" s="2" customFormat="1" ht="14.4" customHeight="1">
      <c r="A511" s="39"/>
      <c r="B511" s="40"/>
      <c r="C511" s="221" t="s">
        <v>961</v>
      </c>
      <c r="D511" s="221" t="s">
        <v>235</v>
      </c>
      <c r="E511" s="222" t="s">
        <v>962</v>
      </c>
      <c r="F511" s="223" t="s">
        <v>963</v>
      </c>
      <c r="G511" s="224" t="s">
        <v>238</v>
      </c>
      <c r="H511" s="225">
        <v>60.481999999999999</v>
      </c>
      <c r="I511" s="226"/>
      <c r="J511" s="227">
        <f>ROUND(I511*H511,2)</f>
        <v>0</v>
      </c>
      <c r="K511" s="223" t="s">
        <v>239</v>
      </c>
      <c r="L511" s="45"/>
      <c r="M511" s="228" t="s">
        <v>1</v>
      </c>
      <c r="N511" s="229" t="s">
        <v>44</v>
      </c>
      <c r="O511" s="92"/>
      <c r="P511" s="230">
        <f>O511*H511</f>
        <v>0</v>
      </c>
      <c r="Q511" s="230">
        <v>0.010019999999999999</v>
      </c>
      <c r="R511" s="230">
        <f>Q511*H511</f>
        <v>0.60602963999999993</v>
      </c>
      <c r="S511" s="230">
        <v>0</v>
      </c>
      <c r="T511" s="231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2" t="s">
        <v>324</v>
      </c>
      <c r="AT511" s="232" t="s">
        <v>235</v>
      </c>
      <c r="AU511" s="232" t="s">
        <v>89</v>
      </c>
      <c r="AY511" s="18" t="s">
        <v>233</v>
      </c>
      <c r="BE511" s="233">
        <f>IF(N511="základní",J511,0)</f>
        <v>0</v>
      </c>
      <c r="BF511" s="233">
        <f>IF(N511="snížená",J511,0)</f>
        <v>0</v>
      </c>
      <c r="BG511" s="233">
        <f>IF(N511="zákl. přenesená",J511,0)</f>
        <v>0</v>
      </c>
      <c r="BH511" s="233">
        <f>IF(N511="sníž. přenesená",J511,0)</f>
        <v>0</v>
      </c>
      <c r="BI511" s="233">
        <f>IF(N511="nulová",J511,0)</f>
        <v>0</v>
      </c>
      <c r="BJ511" s="18" t="s">
        <v>87</v>
      </c>
      <c r="BK511" s="233">
        <f>ROUND(I511*H511,2)</f>
        <v>0</v>
      </c>
      <c r="BL511" s="18" t="s">
        <v>324</v>
      </c>
      <c r="BM511" s="232" t="s">
        <v>964</v>
      </c>
    </row>
    <row r="512" s="14" customFormat="1">
      <c r="A512" s="14"/>
      <c r="B512" s="245"/>
      <c r="C512" s="246"/>
      <c r="D512" s="236" t="s">
        <v>242</v>
      </c>
      <c r="E512" s="247" t="s">
        <v>1</v>
      </c>
      <c r="F512" s="248" t="s">
        <v>965</v>
      </c>
      <c r="G512" s="246"/>
      <c r="H512" s="249">
        <v>60.481999999999999</v>
      </c>
      <c r="I512" s="250"/>
      <c r="J512" s="246"/>
      <c r="K512" s="246"/>
      <c r="L512" s="251"/>
      <c r="M512" s="252"/>
      <c r="N512" s="253"/>
      <c r="O512" s="253"/>
      <c r="P512" s="253"/>
      <c r="Q512" s="253"/>
      <c r="R512" s="253"/>
      <c r="S512" s="253"/>
      <c r="T512" s="25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5" t="s">
        <v>242</v>
      </c>
      <c r="AU512" s="255" t="s">
        <v>89</v>
      </c>
      <c r="AV512" s="14" t="s">
        <v>89</v>
      </c>
      <c r="AW512" s="14" t="s">
        <v>36</v>
      </c>
      <c r="AX512" s="14" t="s">
        <v>87</v>
      </c>
      <c r="AY512" s="255" t="s">
        <v>233</v>
      </c>
    </row>
    <row r="513" s="2" customFormat="1" ht="22.2" customHeight="1">
      <c r="A513" s="39"/>
      <c r="B513" s="40"/>
      <c r="C513" s="221" t="s">
        <v>966</v>
      </c>
      <c r="D513" s="221" t="s">
        <v>235</v>
      </c>
      <c r="E513" s="222" t="s">
        <v>967</v>
      </c>
      <c r="F513" s="223" t="s">
        <v>968</v>
      </c>
      <c r="G513" s="224" t="s">
        <v>238</v>
      </c>
      <c r="H513" s="225">
        <v>25.183</v>
      </c>
      <c r="I513" s="226"/>
      <c r="J513" s="227">
        <f>ROUND(I513*H513,2)</f>
        <v>0</v>
      </c>
      <c r="K513" s="223" t="s">
        <v>239</v>
      </c>
      <c r="L513" s="45"/>
      <c r="M513" s="228" t="s">
        <v>1</v>
      </c>
      <c r="N513" s="229" t="s">
        <v>44</v>
      </c>
      <c r="O513" s="92"/>
      <c r="P513" s="230">
        <f>O513*H513</f>
        <v>0</v>
      </c>
      <c r="Q513" s="230">
        <v>0</v>
      </c>
      <c r="R513" s="230">
        <f>Q513*H513</f>
        <v>0</v>
      </c>
      <c r="S513" s="230">
        <v>0</v>
      </c>
      <c r="T513" s="231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2" t="s">
        <v>324</v>
      </c>
      <c r="AT513" s="232" t="s">
        <v>235</v>
      </c>
      <c r="AU513" s="232" t="s">
        <v>89</v>
      </c>
      <c r="AY513" s="18" t="s">
        <v>233</v>
      </c>
      <c r="BE513" s="233">
        <f>IF(N513="základní",J513,0)</f>
        <v>0</v>
      </c>
      <c r="BF513" s="233">
        <f>IF(N513="snížená",J513,0)</f>
        <v>0</v>
      </c>
      <c r="BG513" s="233">
        <f>IF(N513="zákl. přenesená",J513,0)</f>
        <v>0</v>
      </c>
      <c r="BH513" s="233">
        <f>IF(N513="sníž. přenesená",J513,0)</f>
        <v>0</v>
      </c>
      <c r="BI513" s="233">
        <f>IF(N513="nulová",J513,0)</f>
        <v>0</v>
      </c>
      <c r="BJ513" s="18" t="s">
        <v>87</v>
      </c>
      <c r="BK513" s="233">
        <f>ROUND(I513*H513,2)</f>
        <v>0</v>
      </c>
      <c r="BL513" s="18" t="s">
        <v>324</v>
      </c>
      <c r="BM513" s="232" t="s">
        <v>969</v>
      </c>
    </row>
    <row r="514" s="13" customFormat="1">
      <c r="A514" s="13"/>
      <c r="B514" s="234"/>
      <c r="C514" s="235"/>
      <c r="D514" s="236" t="s">
        <v>242</v>
      </c>
      <c r="E514" s="237" t="s">
        <v>1</v>
      </c>
      <c r="F514" s="238" t="s">
        <v>970</v>
      </c>
      <c r="G514" s="235"/>
      <c r="H514" s="237" t="s">
        <v>1</v>
      </c>
      <c r="I514" s="239"/>
      <c r="J514" s="235"/>
      <c r="K514" s="235"/>
      <c r="L514" s="240"/>
      <c r="M514" s="241"/>
      <c r="N514" s="242"/>
      <c r="O514" s="242"/>
      <c r="P514" s="242"/>
      <c r="Q514" s="242"/>
      <c r="R514" s="242"/>
      <c r="S514" s="242"/>
      <c r="T514" s="24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4" t="s">
        <v>242</v>
      </c>
      <c r="AU514" s="244" t="s">
        <v>89</v>
      </c>
      <c r="AV514" s="13" t="s">
        <v>87</v>
      </c>
      <c r="AW514" s="13" t="s">
        <v>36</v>
      </c>
      <c r="AX514" s="13" t="s">
        <v>79</v>
      </c>
      <c r="AY514" s="244" t="s">
        <v>233</v>
      </c>
    </row>
    <row r="515" s="14" customFormat="1">
      <c r="A515" s="14"/>
      <c r="B515" s="245"/>
      <c r="C515" s="246"/>
      <c r="D515" s="236" t="s">
        <v>242</v>
      </c>
      <c r="E515" s="247" t="s">
        <v>1</v>
      </c>
      <c r="F515" s="248" t="s">
        <v>971</v>
      </c>
      <c r="G515" s="246"/>
      <c r="H515" s="249">
        <v>25.183</v>
      </c>
      <c r="I515" s="250"/>
      <c r="J515" s="246"/>
      <c r="K515" s="246"/>
      <c r="L515" s="251"/>
      <c r="M515" s="252"/>
      <c r="N515" s="253"/>
      <c r="O515" s="253"/>
      <c r="P515" s="253"/>
      <c r="Q515" s="253"/>
      <c r="R515" s="253"/>
      <c r="S515" s="253"/>
      <c r="T515" s="25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5" t="s">
        <v>242</v>
      </c>
      <c r="AU515" s="255" t="s">
        <v>89</v>
      </c>
      <c r="AV515" s="14" t="s">
        <v>89</v>
      </c>
      <c r="AW515" s="14" t="s">
        <v>36</v>
      </c>
      <c r="AX515" s="14" t="s">
        <v>87</v>
      </c>
      <c r="AY515" s="255" t="s">
        <v>233</v>
      </c>
    </row>
    <row r="516" s="2" customFormat="1" ht="14.4" customHeight="1">
      <c r="A516" s="39"/>
      <c r="B516" s="40"/>
      <c r="C516" s="256" t="s">
        <v>972</v>
      </c>
      <c r="D516" s="256" t="s">
        <v>284</v>
      </c>
      <c r="E516" s="257" t="s">
        <v>973</v>
      </c>
      <c r="F516" s="258" t="s">
        <v>974</v>
      </c>
      <c r="G516" s="259" t="s">
        <v>238</v>
      </c>
      <c r="H516" s="260">
        <v>27.701000000000001</v>
      </c>
      <c r="I516" s="261"/>
      <c r="J516" s="262">
        <f>ROUND(I516*H516,2)</f>
        <v>0</v>
      </c>
      <c r="K516" s="258" t="s">
        <v>239</v>
      </c>
      <c r="L516" s="263"/>
      <c r="M516" s="264" t="s">
        <v>1</v>
      </c>
      <c r="N516" s="265" t="s">
        <v>44</v>
      </c>
      <c r="O516" s="92"/>
      <c r="P516" s="230">
        <f>O516*H516</f>
        <v>0</v>
      </c>
      <c r="Q516" s="230">
        <v>0.014500000000000001</v>
      </c>
      <c r="R516" s="230">
        <f>Q516*H516</f>
        <v>0.40166450000000004</v>
      </c>
      <c r="S516" s="230">
        <v>0</v>
      </c>
      <c r="T516" s="231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2" t="s">
        <v>414</v>
      </c>
      <c r="AT516" s="232" t="s">
        <v>284</v>
      </c>
      <c r="AU516" s="232" t="s">
        <v>89</v>
      </c>
      <c r="AY516" s="18" t="s">
        <v>233</v>
      </c>
      <c r="BE516" s="233">
        <f>IF(N516="základní",J516,0)</f>
        <v>0</v>
      </c>
      <c r="BF516" s="233">
        <f>IF(N516="snížená",J516,0)</f>
        <v>0</v>
      </c>
      <c r="BG516" s="233">
        <f>IF(N516="zákl. přenesená",J516,0)</f>
        <v>0</v>
      </c>
      <c r="BH516" s="233">
        <f>IF(N516="sníž. přenesená",J516,0)</f>
        <v>0</v>
      </c>
      <c r="BI516" s="233">
        <f>IF(N516="nulová",J516,0)</f>
        <v>0</v>
      </c>
      <c r="BJ516" s="18" t="s">
        <v>87</v>
      </c>
      <c r="BK516" s="233">
        <f>ROUND(I516*H516,2)</f>
        <v>0</v>
      </c>
      <c r="BL516" s="18" t="s">
        <v>324</v>
      </c>
      <c r="BM516" s="232" t="s">
        <v>975</v>
      </c>
    </row>
    <row r="517" s="14" customFormat="1">
      <c r="A517" s="14"/>
      <c r="B517" s="245"/>
      <c r="C517" s="246"/>
      <c r="D517" s="236" t="s">
        <v>242</v>
      </c>
      <c r="E517" s="246"/>
      <c r="F517" s="248" t="s">
        <v>976</v>
      </c>
      <c r="G517" s="246"/>
      <c r="H517" s="249">
        <v>27.701000000000001</v>
      </c>
      <c r="I517" s="250"/>
      <c r="J517" s="246"/>
      <c r="K517" s="246"/>
      <c r="L517" s="251"/>
      <c r="M517" s="252"/>
      <c r="N517" s="253"/>
      <c r="O517" s="253"/>
      <c r="P517" s="253"/>
      <c r="Q517" s="253"/>
      <c r="R517" s="253"/>
      <c r="S517" s="253"/>
      <c r="T517" s="25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5" t="s">
        <v>242</v>
      </c>
      <c r="AU517" s="255" t="s">
        <v>89</v>
      </c>
      <c r="AV517" s="14" t="s">
        <v>89</v>
      </c>
      <c r="AW517" s="14" t="s">
        <v>4</v>
      </c>
      <c r="AX517" s="14" t="s">
        <v>87</v>
      </c>
      <c r="AY517" s="255" t="s">
        <v>233</v>
      </c>
    </row>
    <row r="518" s="2" customFormat="1" ht="14.4" customHeight="1">
      <c r="A518" s="39"/>
      <c r="B518" s="40"/>
      <c r="C518" s="221" t="s">
        <v>977</v>
      </c>
      <c r="D518" s="221" t="s">
        <v>235</v>
      </c>
      <c r="E518" s="222" t="s">
        <v>978</v>
      </c>
      <c r="F518" s="223" t="s">
        <v>979</v>
      </c>
      <c r="G518" s="224" t="s">
        <v>332</v>
      </c>
      <c r="H518" s="225">
        <v>96.858000000000004</v>
      </c>
      <c r="I518" s="226"/>
      <c r="J518" s="227">
        <f>ROUND(I518*H518,2)</f>
        <v>0</v>
      </c>
      <c r="K518" s="223" t="s">
        <v>239</v>
      </c>
      <c r="L518" s="45"/>
      <c r="M518" s="228" t="s">
        <v>1</v>
      </c>
      <c r="N518" s="229" t="s">
        <v>44</v>
      </c>
      <c r="O518" s="92"/>
      <c r="P518" s="230">
        <f>O518*H518</f>
        <v>0</v>
      </c>
      <c r="Q518" s="230">
        <v>3.0000000000000001E-05</v>
      </c>
      <c r="R518" s="230">
        <f>Q518*H518</f>
        <v>0.0029057400000000004</v>
      </c>
      <c r="S518" s="230">
        <v>0</v>
      </c>
      <c r="T518" s="231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2" t="s">
        <v>324</v>
      </c>
      <c r="AT518" s="232" t="s">
        <v>235</v>
      </c>
      <c r="AU518" s="232" t="s">
        <v>89</v>
      </c>
      <c r="AY518" s="18" t="s">
        <v>233</v>
      </c>
      <c r="BE518" s="233">
        <f>IF(N518="základní",J518,0)</f>
        <v>0</v>
      </c>
      <c r="BF518" s="233">
        <f>IF(N518="snížená",J518,0)</f>
        <v>0</v>
      </c>
      <c r="BG518" s="233">
        <f>IF(N518="zákl. přenesená",J518,0)</f>
        <v>0</v>
      </c>
      <c r="BH518" s="233">
        <f>IF(N518="sníž. přenesená",J518,0)</f>
        <v>0</v>
      </c>
      <c r="BI518" s="233">
        <f>IF(N518="nulová",J518,0)</f>
        <v>0</v>
      </c>
      <c r="BJ518" s="18" t="s">
        <v>87</v>
      </c>
      <c r="BK518" s="233">
        <f>ROUND(I518*H518,2)</f>
        <v>0</v>
      </c>
      <c r="BL518" s="18" t="s">
        <v>324</v>
      </c>
      <c r="BM518" s="232" t="s">
        <v>980</v>
      </c>
    </row>
    <row r="519" s="13" customFormat="1">
      <c r="A519" s="13"/>
      <c r="B519" s="234"/>
      <c r="C519" s="235"/>
      <c r="D519" s="236" t="s">
        <v>242</v>
      </c>
      <c r="E519" s="237" t="s">
        <v>1</v>
      </c>
      <c r="F519" s="238" t="s">
        <v>981</v>
      </c>
      <c r="G519" s="235"/>
      <c r="H519" s="237" t="s">
        <v>1</v>
      </c>
      <c r="I519" s="239"/>
      <c r="J519" s="235"/>
      <c r="K519" s="235"/>
      <c r="L519" s="240"/>
      <c r="M519" s="241"/>
      <c r="N519" s="242"/>
      <c r="O519" s="242"/>
      <c r="P519" s="242"/>
      <c r="Q519" s="242"/>
      <c r="R519" s="242"/>
      <c r="S519" s="242"/>
      <c r="T519" s="24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4" t="s">
        <v>242</v>
      </c>
      <c r="AU519" s="244" t="s">
        <v>89</v>
      </c>
      <c r="AV519" s="13" t="s">
        <v>87</v>
      </c>
      <c r="AW519" s="13" t="s">
        <v>36</v>
      </c>
      <c r="AX519" s="13" t="s">
        <v>79</v>
      </c>
      <c r="AY519" s="244" t="s">
        <v>233</v>
      </c>
    </row>
    <row r="520" s="14" customFormat="1">
      <c r="A520" s="14"/>
      <c r="B520" s="245"/>
      <c r="C520" s="246"/>
      <c r="D520" s="236" t="s">
        <v>242</v>
      </c>
      <c r="E520" s="247" t="s">
        <v>1</v>
      </c>
      <c r="F520" s="248" t="s">
        <v>982</v>
      </c>
      <c r="G520" s="246"/>
      <c r="H520" s="249">
        <v>96.858000000000004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5" t="s">
        <v>242</v>
      </c>
      <c r="AU520" s="255" t="s">
        <v>89</v>
      </c>
      <c r="AV520" s="14" t="s">
        <v>89</v>
      </c>
      <c r="AW520" s="14" t="s">
        <v>36</v>
      </c>
      <c r="AX520" s="14" t="s">
        <v>87</v>
      </c>
      <c r="AY520" s="255" t="s">
        <v>233</v>
      </c>
    </row>
    <row r="521" s="2" customFormat="1" ht="14.4" customHeight="1">
      <c r="A521" s="39"/>
      <c r="B521" s="40"/>
      <c r="C521" s="256" t="s">
        <v>983</v>
      </c>
      <c r="D521" s="256" t="s">
        <v>284</v>
      </c>
      <c r="E521" s="257" t="s">
        <v>984</v>
      </c>
      <c r="F521" s="258" t="s">
        <v>985</v>
      </c>
      <c r="G521" s="259" t="s">
        <v>248</v>
      </c>
      <c r="H521" s="260">
        <v>0.255</v>
      </c>
      <c r="I521" s="261"/>
      <c r="J521" s="262">
        <f>ROUND(I521*H521,2)</f>
        <v>0</v>
      </c>
      <c r="K521" s="258" t="s">
        <v>239</v>
      </c>
      <c r="L521" s="263"/>
      <c r="M521" s="264" t="s">
        <v>1</v>
      </c>
      <c r="N521" s="265" t="s">
        <v>44</v>
      </c>
      <c r="O521" s="92"/>
      <c r="P521" s="230">
        <f>O521*H521</f>
        <v>0</v>
      </c>
      <c r="Q521" s="230">
        <v>0.55000000000000004</v>
      </c>
      <c r="R521" s="230">
        <f>Q521*H521</f>
        <v>0.14025000000000001</v>
      </c>
      <c r="S521" s="230">
        <v>0</v>
      </c>
      <c r="T521" s="231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2" t="s">
        <v>414</v>
      </c>
      <c r="AT521" s="232" t="s">
        <v>284</v>
      </c>
      <c r="AU521" s="232" t="s">
        <v>89</v>
      </c>
      <c r="AY521" s="18" t="s">
        <v>233</v>
      </c>
      <c r="BE521" s="233">
        <f>IF(N521="základní",J521,0)</f>
        <v>0</v>
      </c>
      <c r="BF521" s="233">
        <f>IF(N521="snížená",J521,0)</f>
        <v>0</v>
      </c>
      <c r="BG521" s="233">
        <f>IF(N521="zákl. přenesená",J521,0)</f>
        <v>0</v>
      </c>
      <c r="BH521" s="233">
        <f>IF(N521="sníž. přenesená",J521,0)</f>
        <v>0</v>
      </c>
      <c r="BI521" s="233">
        <f>IF(N521="nulová",J521,0)</f>
        <v>0</v>
      </c>
      <c r="BJ521" s="18" t="s">
        <v>87</v>
      </c>
      <c r="BK521" s="233">
        <f>ROUND(I521*H521,2)</f>
        <v>0</v>
      </c>
      <c r="BL521" s="18" t="s">
        <v>324</v>
      </c>
      <c r="BM521" s="232" t="s">
        <v>986</v>
      </c>
    </row>
    <row r="522" s="14" customFormat="1">
      <c r="A522" s="14"/>
      <c r="B522" s="245"/>
      <c r="C522" s="246"/>
      <c r="D522" s="236" t="s">
        <v>242</v>
      </c>
      <c r="E522" s="247" t="s">
        <v>1</v>
      </c>
      <c r="F522" s="248" t="s">
        <v>987</v>
      </c>
      <c r="G522" s="246"/>
      <c r="H522" s="249">
        <v>0.23200000000000001</v>
      </c>
      <c r="I522" s="250"/>
      <c r="J522" s="246"/>
      <c r="K522" s="246"/>
      <c r="L522" s="251"/>
      <c r="M522" s="252"/>
      <c r="N522" s="253"/>
      <c r="O522" s="253"/>
      <c r="P522" s="253"/>
      <c r="Q522" s="253"/>
      <c r="R522" s="253"/>
      <c r="S522" s="253"/>
      <c r="T522" s="25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5" t="s">
        <v>242</v>
      </c>
      <c r="AU522" s="255" t="s">
        <v>89</v>
      </c>
      <c r="AV522" s="14" t="s">
        <v>89</v>
      </c>
      <c r="AW522" s="14" t="s">
        <v>36</v>
      </c>
      <c r="AX522" s="14" t="s">
        <v>87</v>
      </c>
      <c r="AY522" s="255" t="s">
        <v>233</v>
      </c>
    </row>
    <row r="523" s="14" customFormat="1">
      <c r="A523" s="14"/>
      <c r="B523" s="245"/>
      <c r="C523" s="246"/>
      <c r="D523" s="236" t="s">
        <v>242</v>
      </c>
      <c r="E523" s="246"/>
      <c r="F523" s="248" t="s">
        <v>988</v>
      </c>
      <c r="G523" s="246"/>
      <c r="H523" s="249">
        <v>0.255</v>
      </c>
      <c r="I523" s="250"/>
      <c r="J523" s="246"/>
      <c r="K523" s="246"/>
      <c r="L523" s="251"/>
      <c r="M523" s="252"/>
      <c r="N523" s="253"/>
      <c r="O523" s="253"/>
      <c r="P523" s="253"/>
      <c r="Q523" s="253"/>
      <c r="R523" s="253"/>
      <c r="S523" s="253"/>
      <c r="T523" s="25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5" t="s">
        <v>242</v>
      </c>
      <c r="AU523" s="255" t="s">
        <v>89</v>
      </c>
      <c r="AV523" s="14" t="s">
        <v>89</v>
      </c>
      <c r="AW523" s="14" t="s">
        <v>4</v>
      </c>
      <c r="AX523" s="14" t="s">
        <v>87</v>
      </c>
      <c r="AY523" s="255" t="s">
        <v>233</v>
      </c>
    </row>
    <row r="524" s="2" customFormat="1" ht="14.4" customHeight="1">
      <c r="A524" s="39"/>
      <c r="B524" s="40"/>
      <c r="C524" s="221" t="s">
        <v>989</v>
      </c>
      <c r="D524" s="221" t="s">
        <v>235</v>
      </c>
      <c r="E524" s="222" t="s">
        <v>990</v>
      </c>
      <c r="F524" s="223" t="s">
        <v>991</v>
      </c>
      <c r="G524" s="224" t="s">
        <v>238</v>
      </c>
      <c r="H524" s="225">
        <v>31.658999999999999</v>
      </c>
      <c r="I524" s="226"/>
      <c r="J524" s="227">
        <f>ROUND(I524*H524,2)</f>
        <v>0</v>
      </c>
      <c r="K524" s="223" t="s">
        <v>239</v>
      </c>
      <c r="L524" s="45"/>
      <c r="M524" s="228" t="s">
        <v>1</v>
      </c>
      <c r="N524" s="229" t="s">
        <v>44</v>
      </c>
      <c r="O524" s="92"/>
      <c r="P524" s="230">
        <f>O524*H524</f>
        <v>0</v>
      </c>
      <c r="Q524" s="230">
        <v>0.00018000000000000001</v>
      </c>
      <c r="R524" s="230">
        <f>Q524*H524</f>
        <v>0.0056986200000000006</v>
      </c>
      <c r="S524" s="230">
        <v>0</v>
      </c>
      <c r="T524" s="231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2" t="s">
        <v>324</v>
      </c>
      <c r="AT524" s="232" t="s">
        <v>235</v>
      </c>
      <c r="AU524" s="232" t="s">
        <v>89</v>
      </c>
      <c r="AY524" s="18" t="s">
        <v>233</v>
      </c>
      <c r="BE524" s="233">
        <f>IF(N524="základní",J524,0)</f>
        <v>0</v>
      </c>
      <c r="BF524" s="233">
        <f>IF(N524="snížená",J524,0)</f>
        <v>0</v>
      </c>
      <c r="BG524" s="233">
        <f>IF(N524="zákl. přenesená",J524,0)</f>
        <v>0</v>
      </c>
      <c r="BH524" s="233">
        <f>IF(N524="sníž. přenesená",J524,0)</f>
        <v>0</v>
      </c>
      <c r="BI524" s="233">
        <f>IF(N524="nulová",J524,0)</f>
        <v>0</v>
      </c>
      <c r="BJ524" s="18" t="s">
        <v>87</v>
      </c>
      <c r="BK524" s="233">
        <f>ROUND(I524*H524,2)</f>
        <v>0</v>
      </c>
      <c r="BL524" s="18" t="s">
        <v>324</v>
      </c>
      <c r="BM524" s="232" t="s">
        <v>992</v>
      </c>
    </row>
    <row r="525" s="13" customFormat="1">
      <c r="A525" s="13"/>
      <c r="B525" s="234"/>
      <c r="C525" s="235"/>
      <c r="D525" s="236" t="s">
        <v>242</v>
      </c>
      <c r="E525" s="237" t="s">
        <v>1</v>
      </c>
      <c r="F525" s="238" t="s">
        <v>993</v>
      </c>
      <c r="G525" s="235"/>
      <c r="H525" s="237" t="s">
        <v>1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4" t="s">
        <v>242</v>
      </c>
      <c r="AU525" s="244" t="s">
        <v>89</v>
      </c>
      <c r="AV525" s="13" t="s">
        <v>87</v>
      </c>
      <c r="AW525" s="13" t="s">
        <v>36</v>
      </c>
      <c r="AX525" s="13" t="s">
        <v>79</v>
      </c>
      <c r="AY525" s="244" t="s">
        <v>233</v>
      </c>
    </row>
    <row r="526" s="14" customFormat="1">
      <c r="A526" s="14"/>
      <c r="B526" s="245"/>
      <c r="C526" s="246"/>
      <c r="D526" s="236" t="s">
        <v>242</v>
      </c>
      <c r="E526" s="247" t="s">
        <v>1</v>
      </c>
      <c r="F526" s="248" t="s">
        <v>994</v>
      </c>
      <c r="G526" s="246"/>
      <c r="H526" s="249">
        <v>28.780999999999999</v>
      </c>
      <c r="I526" s="250"/>
      <c r="J526" s="246"/>
      <c r="K526" s="246"/>
      <c r="L526" s="251"/>
      <c r="M526" s="252"/>
      <c r="N526" s="253"/>
      <c r="O526" s="253"/>
      <c r="P526" s="253"/>
      <c r="Q526" s="253"/>
      <c r="R526" s="253"/>
      <c r="S526" s="253"/>
      <c r="T526" s="25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5" t="s">
        <v>242</v>
      </c>
      <c r="AU526" s="255" t="s">
        <v>89</v>
      </c>
      <c r="AV526" s="14" t="s">
        <v>89</v>
      </c>
      <c r="AW526" s="14" t="s">
        <v>36</v>
      </c>
      <c r="AX526" s="14" t="s">
        <v>87</v>
      </c>
      <c r="AY526" s="255" t="s">
        <v>233</v>
      </c>
    </row>
    <row r="527" s="14" customFormat="1">
      <c r="A527" s="14"/>
      <c r="B527" s="245"/>
      <c r="C527" s="246"/>
      <c r="D527" s="236" t="s">
        <v>242</v>
      </c>
      <c r="E527" s="246"/>
      <c r="F527" s="248" t="s">
        <v>995</v>
      </c>
      <c r="G527" s="246"/>
      <c r="H527" s="249">
        <v>31.658999999999999</v>
      </c>
      <c r="I527" s="250"/>
      <c r="J527" s="246"/>
      <c r="K527" s="246"/>
      <c r="L527" s="251"/>
      <c r="M527" s="252"/>
      <c r="N527" s="253"/>
      <c r="O527" s="253"/>
      <c r="P527" s="253"/>
      <c r="Q527" s="253"/>
      <c r="R527" s="253"/>
      <c r="S527" s="253"/>
      <c r="T527" s="25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5" t="s">
        <v>242</v>
      </c>
      <c r="AU527" s="255" t="s">
        <v>89</v>
      </c>
      <c r="AV527" s="14" t="s">
        <v>89</v>
      </c>
      <c r="AW527" s="14" t="s">
        <v>4</v>
      </c>
      <c r="AX527" s="14" t="s">
        <v>87</v>
      </c>
      <c r="AY527" s="255" t="s">
        <v>233</v>
      </c>
    </row>
    <row r="528" s="2" customFormat="1" ht="22.2" customHeight="1">
      <c r="A528" s="39"/>
      <c r="B528" s="40"/>
      <c r="C528" s="221" t="s">
        <v>996</v>
      </c>
      <c r="D528" s="221" t="s">
        <v>235</v>
      </c>
      <c r="E528" s="222" t="s">
        <v>997</v>
      </c>
      <c r="F528" s="223" t="s">
        <v>998</v>
      </c>
      <c r="G528" s="224" t="s">
        <v>238</v>
      </c>
      <c r="H528" s="225">
        <v>33.610999999999997</v>
      </c>
      <c r="I528" s="226"/>
      <c r="J528" s="227">
        <f>ROUND(I528*H528,2)</f>
        <v>0</v>
      </c>
      <c r="K528" s="223" t="s">
        <v>239</v>
      </c>
      <c r="L528" s="45"/>
      <c r="M528" s="228" t="s">
        <v>1</v>
      </c>
      <c r="N528" s="229" t="s">
        <v>44</v>
      </c>
      <c r="O528" s="92"/>
      <c r="P528" s="230">
        <f>O528*H528</f>
        <v>0</v>
      </c>
      <c r="Q528" s="230">
        <v>0.015709999999999998</v>
      </c>
      <c r="R528" s="230">
        <f>Q528*H528</f>
        <v>0.5280288099999999</v>
      </c>
      <c r="S528" s="230">
        <v>0</v>
      </c>
      <c r="T528" s="231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2" t="s">
        <v>324</v>
      </c>
      <c r="AT528" s="232" t="s">
        <v>235</v>
      </c>
      <c r="AU528" s="232" t="s">
        <v>89</v>
      </c>
      <c r="AY528" s="18" t="s">
        <v>233</v>
      </c>
      <c r="BE528" s="233">
        <f>IF(N528="základní",J528,0)</f>
        <v>0</v>
      </c>
      <c r="BF528" s="233">
        <f>IF(N528="snížená",J528,0)</f>
        <v>0</v>
      </c>
      <c r="BG528" s="233">
        <f>IF(N528="zákl. přenesená",J528,0)</f>
        <v>0</v>
      </c>
      <c r="BH528" s="233">
        <f>IF(N528="sníž. přenesená",J528,0)</f>
        <v>0</v>
      </c>
      <c r="BI528" s="233">
        <f>IF(N528="nulová",J528,0)</f>
        <v>0</v>
      </c>
      <c r="BJ528" s="18" t="s">
        <v>87</v>
      </c>
      <c r="BK528" s="233">
        <f>ROUND(I528*H528,2)</f>
        <v>0</v>
      </c>
      <c r="BL528" s="18" t="s">
        <v>324</v>
      </c>
      <c r="BM528" s="232" t="s">
        <v>999</v>
      </c>
    </row>
    <row r="529" s="13" customFormat="1">
      <c r="A529" s="13"/>
      <c r="B529" s="234"/>
      <c r="C529" s="235"/>
      <c r="D529" s="236" t="s">
        <v>242</v>
      </c>
      <c r="E529" s="237" t="s">
        <v>1</v>
      </c>
      <c r="F529" s="238" t="s">
        <v>1000</v>
      </c>
      <c r="G529" s="235"/>
      <c r="H529" s="237" t="s">
        <v>1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242</v>
      </c>
      <c r="AU529" s="244" t="s">
        <v>89</v>
      </c>
      <c r="AV529" s="13" t="s">
        <v>87</v>
      </c>
      <c r="AW529" s="13" t="s">
        <v>36</v>
      </c>
      <c r="AX529" s="13" t="s">
        <v>79</v>
      </c>
      <c r="AY529" s="244" t="s">
        <v>233</v>
      </c>
    </row>
    <row r="530" s="14" customFormat="1">
      <c r="A530" s="14"/>
      <c r="B530" s="245"/>
      <c r="C530" s="246"/>
      <c r="D530" s="236" t="s">
        <v>242</v>
      </c>
      <c r="E530" s="247" t="s">
        <v>1</v>
      </c>
      <c r="F530" s="248" t="s">
        <v>1001</v>
      </c>
      <c r="G530" s="246"/>
      <c r="H530" s="249">
        <v>33.610999999999997</v>
      </c>
      <c r="I530" s="250"/>
      <c r="J530" s="246"/>
      <c r="K530" s="246"/>
      <c r="L530" s="251"/>
      <c r="M530" s="252"/>
      <c r="N530" s="253"/>
      <c r="O530" s="253"/>
      <c r="P530" s="253"/>
      <c r="Q530" s="253"/>
      <c r="R530" s="253"/>
      <c r="S530" s="253"/>
      <c r="T530" s="25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5" t="s">
        <v>242</v>
      </c>
      <c r="AU530" s="255" t="s">
        <v>89</v>
      </c>
      <c r="AV530" s="14" t="s">
        <v>89</v>
      </c>
      <c r="AW530" s="14" t="s">
        <v>36</v>
      </c>
      <c r="AX530" s="14" t="s">
        <v>87</v>
      </c>
      <c r="AY530" s="255" t="s">
        <v>233</v>
      </c>
    </row>
    <row r="531" s="2" customFormat="1" ht="14.4" customHeight="1">
      <c r="A531" s="39"/>
      <c r="B531" s="40"/>
      <c r="C531" s="221" t="s">
        <v>1002</v>
      </c>
      <c r="D531" s="221" t="s">
        <v>235</v>
      </c>
      <c r="E531" s="222" t="s">
        <v>1003</v>
      </c>
      <c r="F531" s="223" t="s">
        <v>1004</v>
      </c>
      <c r="G531" s="224" t="s">
        <v>238</v>
      </c>
      <c r="H531" s="225">
        <v>33.610999999999997</v>
      </c>
      <c r="I531" s="226"/>
      <c r="J531" s="227">
        <f>ROUND(I531*H531,2)</f>
        <v>0</v>
      </c>
      <c r="K531" s="223" t="s">
        <v>239</v>
      </c>
      <c r="L531" s="45"/>
      <c r="M531" s="228" t="s">
        <v>1</v>
      </c>
      <c r="N531" s="229" t="s">
        <v>44</v>
      </c>
      <c r="O531" s="92"/>
      <c r="P531" s="230">
        <f>O531*H531</f>
        <v>0</v>
      </c>
      <c r="Q531" s="230">
        <v>0</v>
      </c>
      <c r="R531" s="230">
        <f>Q531*H531</f>
        <v>0</v>
      </c>
      <c r="S531" s="230">
        <v>0</v>
      </c>
      <c r="T531" s="231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2" t="s">
        <v>324</v>
      </c>
      <c r="AT531" s="232" t="s">
        <v>235</v>
      </c>
      <c r="AU531" s="232" t="s">
        <v>89</v>
      </c>
      <c r="AY531" s="18" t="s">
        <v>233</v>
      </c>
      <c r="BE531" s="233">
        <f>IF(N531="základní",J531,0)</f>
        <v>0</v>
      </c>
      <c r="BF531" s="233">
        <f>IF(N531="snížená",J531,0)</f>
        <v>0</v>
      </c>
      <c r="BG531" s="233">
        <f>IF(N531="zákl. přenesená",J531,0)</f>
        <v>0</v>
      </c>
      <c r="BH531" s="233">
        <f>IF(N531="sníž. přenesená",J531,0)</f>
        <v>0</v>
      </c>
      <c r="BI531" s="233">
        <f>IF(N531="nulová",J531,0)</f>
        <v>0</v>
      </c>
      <c r="BJ531" s="18" t="s">
        <v>87</v>
      </c>
      <c r="BK531" s="233">
        <f>ROUND(I531*H531,2)</f>
        <v>0</v>
      </c>
      <c r="BL531" s="18" t="s">
        <v>324</v>
      </c>
      <c r="BM531" s="232" t="s">
        <v>1005</v>
      </c>
    </row>
    <row r="532" s="13" customFormat="1">
      <c r="A532" s="13"/>
      <c r="B532" s="234"/>
      <c r="C532" s="235"/>
      <c r="D532" s="236" t="s">
        <v>242</v>
      </c>
      <c r="E532" s="237" t="s">
        <v>1</v>
      </c>
      <c r="F532" s="238" t="s">
        <v>1000</v>
      </c>
      <c r="G532" s="235"/>
      <c r="H532" s="237" t="s">
        <v>1</v>
      </c>
      <c r="I532" s="239"/>
      <c r="J532" s="235"/>
      <c r="K532" s="235"/>
      <c r="L532" s="240"/>
      <c r="M532" s="241"/>
      <c r="N532" s="242"/>
      <c r="O532" s="242"/>
      <c r="P532" s="242"/>
      <c r="Q532" s="242"/>
      <c r="R532" s="242"/>
      <c r="S532" s="242"/>
      <c r="T532" s="24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4" t="s">
        <v>242</v>
      </c>
      <c r="AU532" s="244" t="s">
        <v>89</v>
      </c>
      <c r="AV532" s="13" t="s">
        <v>87</v>
      </c>
      <c r="AW532" s="13" t="s">
        <v>36</v>
      </c>
      <c r="AX532" s="13" t="s">
        <v>79</v>
      </c>
      <c r="AY532" s="244" t="s">
        <v>233</v>
      </c>
    </row>
    <row r="533" s="14" customFormat="1">
      <c r="A533" s="14"/>
      <c r="B533" s="245"/>
      <c r="C533" s="246"/>
      <c r="D533" s="236" t="s">
        <v>242</v>
      </c>
      <c r="E533" s="247" t="s">
        <v>1</v>
      </c>
      <c r="F533" s="248" t="s">
        <v>1001</v>
      </c>
      <c r="G533" s="246"/>
      <c r="H533" s="249">
        <v>33.610999999999997</v>
      </c>
      <c r="I533" s="250"/>
      <c r="J533" s="246"/>
      <c r="K533" s="246"/>
      <c r="L533" s="251"/>
      <c r="M533" s="252"/>
      <c r="N533" s="253"/>
      <c r="O533" s="253"/>
      <c r="P533" s="253"/>
      <c r="Q533" s="253"/>
      <c r="R533" s="253"/>
      <c r="S533" s="253"/>
      <c r="T533" s="25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5" t="s">
        <v>242</v>
      </c>
      <c r="AU533" s="255" t="s">
        <v>89</v>
      </c>
      <c r="AV533" s="14" t="s">
        <v>89</v>
      </c>
      <c r="AW533" s="14" t="s">
        <v>36</v>
      </c>
      <c r="AX533" s="14" t="s">
        <v>87</v>
      </c>
      <c r="AY533" s="255" t="s">
        <v>233</v>
      </c>
    </row>
    <row r="534" s="2" customFormat="1" ht="14.4" customHeight="1">
      <c r="A534" s="39"/>
      <c r="B534" s="40"/>
      <c r="C534" s="256" t="s">
        <v>1006</v>
      </c>
      <c r="D534" s="256" t="s">
        <v>284</v>
      </c>
      <c r="E534" s="257" t="s">
        <v>935</v>
      </c>
      <c r="F534" s="258" t="s">
        <v>936</v>
      </c>
      <c r="G534" s="259" t="s">
        <v>248</v>
      </c>
      <c r="H534" s="260">
        <v>0.58099999999999996</v>
      </c>
      <c r="I534" s="261"/>
      <c r="J534" s="262">
        <f>ROUND(I534*H534,2)</f>
        <v>0</v>
      </c>
      <c r="K534" s="258" t="s">
        <v>239</v>
      </c>
      <c r="L534" s="263"/>
      <c r="M534" s="264" t="s">
        <v>1</v>
      </c>
      <c r="N534" s="265" t="s">
        <v>44</v>
      </c>
      <c r="O534" s="92"/>
      <c r="P534" s="230">
        <f>O534*H534</f>
        <v>0</v>
      </c>
      <c r="Q534" s="230">
        <v>0.55000000000000004</v>
      </c>
      <c r="R534" s="230">
        <f>Q534*H534</f>
        <v>0.31955</v>
      </c>
      <c r="S534" s="230">
        <v>0</v>
      </c>
      <c r="T534" s="231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2" t="s">
        <v>414</v>
      </c>
      <c r="AT534" s="232" t="s">
        <v>284</v>
      </c>
      <c r="AU534" s="232" t="s">
        <v>89</v>
      </c>
      <c r="AY534" s="18" t="s">
        <v>233</v>
      </c>
      <c r="BE534" s="233">
        <f>IF(N534="základní",J534,0)</f>
        <v>0</v>
      </c>
      <c r="BF534" s="233">
        <f>IF(N534="snížená",J534,0)</f>
        <v>0</v>
      </c>
      <c r="BG534" s="233">
        <f>IF(N534="zákl. přenesená",J534,0)</f>
        <v>0</v>
      </c>
      <c r="BH534" s="233">
        <f>IF(N534="sníž. přenesená",J534,0)</f>
        <v>0</v>
      </c>
      <c r="BI534" s="233">
        <f>IF(N534="nulová",J534,0)</f>
        <v>0</v>
      </c>
      <c r="BJ534" s="18" t="s">
        <v>87</v>
      </c>
      <c r="BK534" s="233">
        <f>ROUND(I534*H534,2)</f>
        <v>0</v>
      </c>
      <c r="BL534" s="18" t="s">
        <v>324</v>
      </c>
      <c r="BM534" s="232" t="s">
        <v>1007</v>
      </c>
    </row>
    <row r="535" s="13" customFormat="1">
      <c r="A535" s="13"/>
      <c r="B535" s="234"/>
      <c r="C535" s="235"/>
      <c r="D535" s="236" t="s">
        <v>242</v>
      </c>
      <c r="E535" s="237" t="s">
        <v>1</v>
      </c>
      <c r="F535" s="238" t="s">
        <v>1000</v>
      </c>
      <c r="G535" s="235"/>
      <c r="H535" s="237" t="s">
        <v>1</v>
      </c>
      <c r="I535" s="239"/>
      <c r="J535" s="235"/>
      <c r="K535" s="235"/>
      <c r="L535" s="240"/>
      <c r="M535" s="241"/>
      <c r="N535" s="242"/>
      <c r="O535" s="242"/>
      <c r="P535" s="242"/>
      <c r="Q535" s="242"/>
      <c r="R535" s="242"/>
      <c r="S535" s="242"/>
      <c r="T535" s="24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4" t="s">
        <v>242</v>
      </c>
      <c r="AU535" s="244" t="s">
        <v>89</v>
      </c>
      <c r="AV535" s="13" t="s">
        <v>87</v>
      </c>
      <c r="AW535" s="13" t="s">
        <v>36</v>
      </c>
      <c r="AX535" s="13" t="s">
        <v>79</v>
      </c>
      <c r="AY535" s="244" t="s">
        <v>233</v>
      </c>
    </row>
    <row r="536" s="14" customFormat="1">
      <c r="A536" s="14"/>
      <c r="B536" s="245"/>
      <c r="C536" s="246"/>
      <c r="D536" s="236" t="s">
        <v>242</v>
      </c>
      <c r="E536" s="247" t="s">
        <v>1</v>
      </c>
      <c r="F536" s="248" t="s">
        <v>1008</v>
      </c>
      <c r="G536" s="246"/>
      <c r="H536" s="249">
        <v>0.53800000000000003</v>
      </c>
      <c r="I536" s="250"/>
      <c r="J536" s="246"/>
      <c r="K536" s="246"/>
      <c r="L536" s="251"/>
      <c r="M536" s="252"/>
      <c r="N536" s="253"/>
      <c r="O536" s="253"/>
      <c r="P536" s="253"/>
      <c r="Q536" s="253"/>
      <c r="R536" s="253"/>
      <c r="S536" s="253"/>
      <c r="T536" s="25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5" t="s">
        <v>242</v>
      </c>
      <c r="AU536" s="255" t="s">
        <v>89</v>
      </c>
      <c r="AV536" s="14" t="s">
        <v>89</v>
      </c>
      <c r="AW536" s="14" t="s">
        <v>36</v>
      </c>
      <c r="AX536" s="14" t="s">
        <v>87</v>
      </c>
      <c r="AY536" s="255" t="s">
        <v>233</v>
      </c>
    </row>
    <row r="537" s="14" customFormat="1">
      <c r="A537" s="14"/>
      <c r="B537" s="245"/>
      <c r="C537" s="246"/>
      <c r="D537" s="236" t="s">
        <v>242</v>
      </c>
      <c r="E537" s="246"/>
      <c r="F537" s="248" t="s">
        <v>1009</v>
      </c>
      <c r="G537" s="246"/>
      <c r="H537" s="249">
        <v>0.58099999999999996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5" t="s">
        <v>242</v>
      </c>
      <c r="AU537" s="255" t="s">
        <v>89</v>
      </c>
      <c r="AV537" s="14" t="s">
        <v>89</v>
      </c>
      <c r="AW537" s="14" t="s">
        <v>4</v>
      </c>
      <c r="AX537" s="14" t="s">
        <v>87</v>
      </c>
      <c r="AY537" s="255" t="s">
        <v>233</v>
      </c>
    </row>
    <row r="538" s="2" customFormat="1" ht="14.4" customHeight="1">
      <c r="A538" s="39"/>
      <c r="B538" s="40"/>
      <c r="C538" s="221" t="s">
        <v>1010</v>
      </c>
      <c r="D538" s="221" t="s">
        <v>235</v>
      </c>
      <c r="E538" s="222" t="s">
        <v>1011</v>
      </c>
      <c r="F538" s="223" t="s">
        <v>1012</v>
      </c>
      <c r="G538" s="224" t="s">
        <v>238</v>
      </c>
      <c r="H538" s="225">
        <v>33.610999999999997</v>
      </c>
      <c r="I538" s="226"/>
      <c r="J538" s="227">
        <f>ROUND(I538*H538,2)</f>
        <v>0</v>
      </c>
      <c r="K538" s="223" t="s">
        <v>239</v>
      </c>
      <c r="L538" s="45"/>
      <c r="M538" s="228" t="s">
        <v>1</v>
      </c>
      <c r="N538" s="229" t="s">
        <v>44</v>
      </c>
      <c r="O538" s="92"/>
      <c r="P538" s="230">
        <f>O538*H538</f>
        <v>0</v>
      </c>
      <c r="Q538" s="230">
        <v>0.00018000000000000001</v>
      </c>
      <c r="R538" s="230">
        <f>Q538*H538</f>
        <v>0.0060499799999999999</v>
      </c>
      <c r="S538" s="230">
        <v>0</v>
      </c>
      <c r="T538" s="231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2" t="s">
        <v>324</v>
      </c>
      <c r="AT538" s="232" t="s">
        <v>235</v>
      </c>
      <c r="AU538" s="232" t="s">
        <v>89</v>
      </c>
      <c r="AY538" s="18" t="s">
        <v>233</v>
      </c>
      <c r="BE538" s="233">
        <f>IF(N538="základní",J538,0)</f>
        <v>0</v>
      </c>
      <c r="BF538" s="233">
        <f>IF(N538="snížená",J538,0)</f>
        <v>0</v>
      </c>
      <c r="BG538" s="233">
        <f>IF(N538="zákl. přenesená",J538,0)</f>
        <v>0</v>
      </c>
      <c r="BH538" s="233">
        <f>IF(N538="sníž. přenesená",J538,0)</f>
        <v>0</v>
      </c>
      <c r="BI538" s="233">
        <f>IF(N538="nulová",J538,0)</f>
        <v>0</v>
      </c>
      <c r="BJ538" s="18" t="s">
        <v>87</v>
      </c>
      <c r="BK538" s="233">
        <f>ROUND(I538*H538,2)</f>
        <v>0</v>
      </c>
      <c r="BL538" s="18" t="s">
        <v>324</v>
      </c>
      <c r="BM538" s="232" t="s">
        <v>1013</v>
      </c>
    </row>
    <row r="539" s="14" customFormat="1">
      <c r="A539" s="14"/>
      <c r="B539" s="245"/>
      <c r="C539" s="246"/>
      <c r="D539" s="236" t="s">
        <v>242</v>
      </c>
      <c r="E539" s="247" t="s">
        <v>1</v>
      </c>
      <c r="F539" s="248" t="s">
        <v>1014</v>
      </c>
      <c r="G539" s="246"/>
      <c r="H539" s="249">
        <v>33.610999999999997</v>
      </c>
      <c r="I539" s="250"/>
      <c r="J539" s="246"/>
      <c r="K539" s="246"/>
      <c r="L539" s="251"/>
      <c r="M539" s="252"/>
      <c r="N539" s="253"/>
      <c r="O539" s="253"/>
      <c r="P539" s="253"/>
      <c r="Q539" s="253"/>
      <c r="R539" s="253"/>
      <c r="S539" s="253"/>
      <c r="T539" s="25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5" t="s">
        <v>242</v>
      </c>
      <c r="AU539" s="255" t="s">
        <v>89</v>
      </c>
      <c r="AV539" s="14" t="s">
        <v>89</v>
      </c>
      <c r="AW539" s="14" t="s">
        <v>36</v>
      </c>
      <c r="AX539" s="14" t="s">
        <v>87</v>
      </c>
      <c r="AY539" s="255" t="s">
        <v>233</v>
      </c>
    </row>
    <row r="540" s="2" customFormat="1" ht="22.2" customHeight="1">
      <c r="A540" s="39"/>
      <c r="B540" s="40"/>
      <c r="C540" s="221" t="s">
        <v>1015</v>
      </c>
      <c r="D540" s="221" t="s">
        <v>235</v>
      </c>
      <c r="E540" s="222" t="s">
        <v>1016</v>
      </c>
      <c r="F540" s="223" t="s">
        <v>1017</v>
      </c>
      <c r="G540" s="224" t="s">
        <v>332</v>
      </c>
      <c r="H540" s="225">
        <v>479.5</v>
      </c>
      <c r="I540" s="226"/>
      <c r="J540" s="227">
        <f>ROUND(I540*H540,2)</f>
        <v>0</v>
      </c>
      <c r="K540" s="223" t="s">
        <v>239</v>
      </c>
      <c r="L540" s="45"/>
      <c r="M540" s="228" t="s">
        <v>1</v>
      </c>
      <c r="N540" s="229" t="s">
        <v>44</v>
      </c>
      <c r="O540" s="92"/>
      <c r="P540" s="230">
        <f>O540*H540</f>
        <v>0</v>
      </c>
      <c r="Q540" s="230">
        <v>0</v>
      </c>
      <c r="R540" s="230">
        <f>Q540*H540</f>
        <v>0</v>
      </c>
      <c r="S540" s="230">
        <v>0</v>
      </c>
      <c r="T540" s="231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2" t="s">
        <v>324</v>
      </c>
      <c r="AT540" s="232" t="s">
        <v>235</v>
      </c>
      <c r="AU540" s="232" t="s">
        <v>89</v>
      </c>
      <c r="AY540" s="18" t="s">
        <v>233</v>
      </c>
      <c r="BE540" s="233">
        <f>IF(N540="základní",J540,0)</f>
        <v>0</v>
      </c>
      <c r="BF540" s="233">
        <f>IF(N540="snížená",J540,0)</f>
        <v>0</v>
      </c>
      <c r="BG540" s="233">
        <f>IF(N540="zákl. přenesená",J540,0)</f>
        <v>0</v>
      </c>
      <c r="BH540" s="233">
        <f>IF(N540="sníž. přenesená",J540,0)</f>
        <v>0</v>
      </c>
      <c r="BI540" s="233">
        <f>IF(N540="nulová",J540,0)</f>
        <v>0</v>
      </c>
      <c r="BJ540" s="18" t="s">
        <v>87</v>
      </c>
      <c r="BK540" s="233">
        <f>ROUND(I540*H540,2)</f>
        <v>0</v>
      </c>
      <c r="BL540" s="18" t="s">
        <v>324</v>
      </c>
      <c r="BM540" s="232" t="s">
        <v>1018</v>
      </c>
    </row>
    <row r="541" s="14" customFormat="1">
      <c r="A541" s="14"/>
      <c r="B541" s="245"/>
      <c r="C541" s="246"/>
      <c r="D541" s="236" t="s">
        <v>242</v>
      </c>
      <c r="E541" s="247" t="s">
        <v>1</v>
      </c>
      <c r="F541" s="248" t="s">
        <v>1019</v>
      </c>
      <c r="G541" s="246"/>
      <c r="H541" s="249">
        <v>390.39999999999998</v>
      </c>
      <c r="I541" s="250"/>
      <c r="J541" s="246"/>
      <c r="K541" s="246"/>
      <c r="L541" s="251"/>
      <c r="M541" s="252"/>
      <c r="N541" s="253"/>
      <c r="O541" s="253"/>
      <c r="P541" s="253"/>
      <c r="Q541" s="253"/>
      <c r="R541" s="253"/>
      <c r="S541" s="253"/>
      <c r="T541" s="25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5" t="s">
        <v>242</v>
      </c>
      <c r="AU541" s="255" t="s">
        <v>89</v>
      </c>
      <c r="AV541" s="14" t="s">
        <v>89</v>
      </c>
      <c r="AW541" s="14" t="s">
        <v>36</v>
      </c>
      <c r="AX541" s="14" t="s">
        <v>79</v>
      </c>
      <c r="AY541" s="255" t="s">
        <v>233</v>
      </c>
    </row>
    <row r="542" s="14" customFormat="1">
      <c r="A542" s="14"/>
      <c r="B542" s="245"/>
      <c r="C542" s="246"/>
      <c r="D542" s="236" t="s">
        <v>242</v>
      </c>
      <c r="E542" s="247" t="s">
        <v>1</v>
      </c>
      <c r="F542" s="248" t="s">
        <v>1020</v>
      </c>
      <c r="G542" s="246"/>
      <c r="H542" s="249">
        <v>36.600000000000001</v>
      </c>
      <c r="I542" s="250"/>
      <c r="J542" s="246"/>
      <c r="K542" s="246"/>
      <c r="L542" s="251"/>
      <c r="M542" s="252"/>
      <c r="N542" s="253"/>
      <c r="O542" s="253"/>
      <c r="P542" s="253"/>
      <c r="Q542" s="253"/>
      <c r="R542" s="253"/>
      <c r="S542" s="253"/>
      <c r="T542" s="25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5" t="s">
        <v>242</v>
      </c>
      <c r="AU542" s="255" t="s">
        <v>89</v>
      </c>
      <c r="AV542" s="14" t="s">
        <v>89</v>
      </c>
      <c r="AW542" s="14" t="s">
        <v>36</v>
      </c>
      <c r="AX542" s="14" t="s">
        <v>79</v>
      </c>
      <c r="AY542" s="255" t="s">
        <v>233</v>
      </c>
    </row>
    <row r="543" s="14" customFormat="1">
      <c r="A543" s="14"/>
      <c r="B543" s="245"/>
      <c r="C543" s="246"/>
      <c r="D543" s="236" t="s">
        <v>242</v>
      </c>
      <c r="E543" s="247" t="s">
        <v>1</v>
      </c>
      <c r="F543" s="248" t="s">
        <v>1021</v>
      </c>
      <c r="G543" s="246"/>
      <c r="H543" s="249">
        <v>52.5</v>
      </c>
      <c r="I543" s="250"/>
      <c r="J543" s="246"/>
      <c r="K543" s="246"/>
      <c r="L543" s="251"/>
      <c r="M543" s="252"/>
      <c r="N543" s="253"/>
      <c r="O543" s="253"/>
      <c r="P543" s="253"/>
      <c r="Q543" s="253"/>
      <c r="R543" s="253"/>
      <c r="S543" s="253"/>
      <c r="T543" s="25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5" t="s">
        <v>242</v>
      </c>
      <c r="AU543" s="255" t="s">
        <v>89</v>
      </c>
      <c r="AV543" s="14" t="s">
        <v>89</v>
      </c>
      <c r="AW543" s="14" t="s">
        <v>36</v>
      </c>
      <c r="AX543" s="14" t="s">
        <v>79</v>
      </c>
      <c r="AY543" s="255" t="s">
        <v>233</v>
      </c>
    </row>
    <row r="544" s="15" customFormat="1">
      <c r="A544" s="15"/>
      <c r="B544" s="266"/>
      <c r="C544" s="267"/>
      <c r="D544" s="236" t="s">
        <v>242</v>
      </c>
      <c r="E544" s="268" t="s">
        <v>1</v>
      </c>
      <c r="F544" s="269" t="s">
        <v>307</v>
      </c>
      <c r="G544" s="267"/>
      <c r="H544" s="270">
        <v>479.5</v>
      </c>
      <c r="I544" s="271"/>
      <c r="J544" s="267"/>
      <c r="K544" s="267"/>
      <c r="L544" s="272"/>
      <c r="M544" s="273"/>
      <c r="N544" s="274"/>
      <c r="O544" s="274"/>
      <c r="P544" s="274"/>
      <c r="Q544" s="274"/>
      <c r="R544" s="274"/>
      <c r="S544" s="274"/>
      <c r="T544" s="275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76" t="s">
        <v>242</v>
      </c>
      <c r="AU544" s="276" t="s">
        <v>89</v>
      </c>
      <c r="AV544" s="15" t="s">
        <v>240</v>
      </c>
      <c r="AW544" s="15" t="s">
        <v>36</v>
      </c>
      <c r="AX544" s="15" t="s">
        <v>87</v>
      </c>
      <c r="AY544" s="276" t="s">
        <v>233</v>
      </c>
    </row>
    <row r="545" s="2" customFormat="1" ht="14.4" customHeight="1">
      <c r="A545" s="39"/>
      <c r="B545" s="40"/>
      <c r="C545" s="256" t="s">
        <v>1022</v>
      </c>
      <c r="D545" s="256" t="s">
        <v>284</v>
      </c>
      <c r="E545" s="257" t="s">
        <v>935</v>
      </c>
      <c r="F545" s="258" t="s">
        <v>936</v>
      </c>
      <c r="G545" s="259" t="s">
        <v>248</v>
      </c>
      <c r="H545" s="260">
        <v>0.35599999999999998</v>
      </c>
      <c r="I545" s="261"/>
      <c r="J545" s="262">
        <f>ROUND(I545*H545,2)</f>
        <v>0</v>
      </c>
      <c r="K545" s="258" t="s">
        <v>239</v>
      </c>
      <c r="L545" s="263"/>
      <c r="M545" s="264" t="s">
        <v>1</v>
      </c>
      <c r="N545" s="265" t="s">
        <v>44</v>
      </c>
      <c r="O545" s="92"/>
      <c r="P545" s="230">
        <f>O545*H545</f>
        <v>0</v>
      </c>
      <c r="Q545" s="230">
        <v>0.55000000000000004</v>
      </c>
      <c r="R545" s="230">
        <f>Q545*H545</f>
        <v>0.1958</v>
      </c>
      <c r="S545" s="230">
        <v>0</v>
      </c>
      <c r="T545" s="231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2" t="s">
        <v>414</v>
      </c>
      <c r="AT545" s="232" t="s">
        <v>284</v>
      </c>
      <c r="AU545" s="232" t="s">
        <v>89</v>
      </c>
      <c r="AY545" s="18" t="s">
        <v>233</v>
      </c>
      <c r="BE545" s="233">
        <f>IF(N545="základní",J545,0)</f>
        <v>0</v>
      </c>
      <c r="BF545" s="233">
        <f>IF(N545="snížená",J545,0)</f>
        <v>0</v>
      </c>
      <c r="BG545" s="233">
        <f>IF(N545="zákl. přenesená",J545,0)</f>
        <v>0</v>
      </c>
      <c r="BH545" s="233">
        <f>IF(N545="sníž. přenesená",J545,0)</f>
        <v>0</v>
      </c>
      <c r="BI545" s="233">
        <f>IF(N545="nulová",J545,0)</f>
        <v>0</v>
      </c>
      <c r="BJ545" s="18" t="s">
        <v>87</v>
      </c>
      <c r="BK545" s="233">
        <f>ROUND(I545*H545,2)</f>
        <v>0</v>
      </c>
      <c r="BL545" s="18" t="s">
        <v>324</v>
      </c>
      <c r="BM545" s="232" t="s">
        <v>1023</v>
      </c>
    </row>
    <row r="546" s="14" customFormat="1">
      <c r="A546" s="14"/>
      <c r="B546" s="245"/>
      <c r="C546" s="246"/>
      <c r="D546" s="236" t="s">
        <v>242</v>
      </c>
      <c r="E546" s="247" t="s">
        <v>1</v>
      </c>
      <c r="F546" s="248" t="s">
        <v>1024</v>
      </c>
      <c r="G546" s="246"/>
      <c r="H546" s="249">
        <v>0.32400000000000001</v>
      </c>
      <c r="I546" s="250"/>
      <c r="J546" s="246"/>
      <c r="K546" s="246"/>
      <c r="L546" s="251"/>
      <c r="M546" s="252"/>
      <c r="N546" s="253"/>
      <c r="O546" s="253"/>
      <c r="P546" s="253"/>
      <c r="Q546" s="253"/>
      <c r="R546" s="253"/>
      <c r="S546" s="253"/>
      <c r="T546" s="25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5" t="s">
        <v>242</v>
      </c>
      <c r="AU546" s="255" t="s">
        <v>89</v>
      </c>
      <c r="AV546" s="14" t="s">
        <v>89</v>
      </c>
      <c r="AW546" s="14" t="s">
        <v>36</v>
      </c>
      <c r="AX546" s="14" t="s">
        <v>87</v>
      </c>
      <c r="AY546" s="255" t="s">
        <v>233</v>
      </c>
    </row>
    <row r="547" s="14" customFormat="1">
      <c r="A547" s="14"/>
      <c r="B547" s="245"/>
      <c r="C547" s="246"/>
      <c r="D547" s="236" t="s">
        <v>242</v>
      </c>
      <c r="E547" s="246"/>
      <c r="F547" s="248" t="s">
        <v>1025</v>
      </c>
      <c r="G547" s="246"/>
      <c r="H547" s="249">
        <v>0.35599999999999998</v>
      </c>
      <c r="I547" s="250"/>
      <c r="J547" s="246"/>
      <c r="K547" s="246"/>
      <c r="L547" s="251"/>
      <c r="M547" s="252"/>
      <c r="N547" s="253"/>
      <c r="O547" s="253"/>
      <c r="P547" s="253"/>
      <c r="Q547" s="253"/>
      <c r="R547" s="253"/>
      <c r="S547" s="253"/>
      <c r="T547" s="25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5" t="s">
        <v>242</v>
      </c>
      <c r="AU547" s="255" t="s">
        <v>89</v>
      </c>
      <c r="AV547" s="14" t="s">
        <v>89</v>
      </c>
      <c r="AW547" s="14" t="s">
        <v>4</v>
      </c>
      <c r="AX547" s="14" t="s">
        <v>87</v>
      </c>
      <c r="AY547" s="255" t="s">
        <v>233</v>
      </c>
    </row>
    <row r="548" s="2" customFormat="1" ht="14.4" customHeight="1">
      <c r="A548" s="39"/>
      <c r="B548" s="40"/>
      <c r="C548" s="256" t="s">
        <v>1026</v>
      </c>
      <c r="D548" s="256" t="s">
        <v>284</v>
      </c>
      <c r="E548" s="257" t="s">
        <v>1027</v>
      </c>
      <c r="F548" s="258" t="s">
        <v>1028</v>
      </c>
      <c r="G548" s="259" t="s">
        <v>248</v>
      </c>
      <c r="H548" s="260">
        <v>4.1230000000000002</v>
      </c>
      <c r="I548" s="261"/>
      <c r="J548" s="262">
        <f>ROUND(I548*H548,2)</f>
        <v>0</v>
      </c>
      <c r="K548" s="258" t="s">
        <v>239</v>
      </c>
      <c r="L548" s="263"/>
      <c r="M548" s="264" t="s">
        <v>1</v>
      </c>
      <c r="N548" s="265" t="s">
        <v>44</v>
      </c>
      <c r="O548" s="92"/>
      <c r="P548" s="230">
        <f>O548*H548</f>
        <v>0</v>
      </c>
      <c r="Q548" s="230">
        <v>0.55000000000000004</v>
      </c>
      <c r="R548" s="230">
        <f>Q548*H548</f>
        <v>2.2676500000000002</v>
      </c>
      <c r="S548" s="230">
        <v>0</v>
      </c>
      <c r="T548" s="231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2" t="s">
        <v>414</v>
      </c>
      <c r="AT548" s="232" t="s">
        <v>284</v>
      </c>
      <c r="AU548" s="232" t="s">
        <v>89</v>
      </c>
      <c r="AY548" s="18" t="s">
        <v>233</v>
      </c>
      <c r="BE548" s="233">
        <f>IF(N548="základní",J548,0)</f>
        <v>0</v>
      </c>
      <c r="BF548" s="233">
        <f>IF(N548="snížená",J548,0)</f>
        <v>0</v>
      </c>
      <c r="BG548" s="233">
        <f>IF(N548="zákl. přenesená",J548,0)</f>
        <v>0</v>
      </c>
      <c r="BH548" s="233">
        <f>IF(N548="sníž. přenesená",J548,0)</f>
        <v>0</v>
      </c>
      <c r="BI548" s="233">
        <f>IF(N548="nulová",J548,0)</f>
        <v>0</v>
      </c>
      <c r="BJ548" s="18" t="s">
        <v>87</v>
      </c>
      <c r="BK548" s="233">
        <f>ROUND(I548*H548,2)</f>
        <v>0</v>
      </c>
      <c r="BL548" s="18" t="s">
        <v>324</v>
      </c>
      <c r="BM548" s="232" t="s">
        <v>1029</v>
      </c>
    </row>
    <row r="549" s="14" customFormat="1">
      <c r="A549" s="14"/>
      <c r="B549" s="245"/>
      <c r="C549" s="246"/>
      <c r="D549" s="236" t="s">
        <v>242</v>
      </c>
      <c r="E549" s="247" t="s">
        <v>1</v>
      </c>
      <c r="F549" s="248" t="s">
        <v>1030</v>
      </c>
      <c r="G549" s="246"/>
      <c r="H549" s="249">
        <v>3.7480000000000002</v>
      </c>
      <c r="I549" s="250"/>
      <c r="J549" s="246"/>
      <c r="K549" s="246"/>
      <c r="L549" s="251"/>
      <c r="M549" s="252"/>
      <c r="N549" s="253"/>
      <c r="O549" s="253"/>
      <c r="P549" s="253"/>
      <c r="Q549" s="253"/>
      <c r="R549" s="253"/>
      <c r="S549" s="253"/>
      <c r="T549" s="25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5" t="s">
        <v>242</v>
      </c>
      <c r="AU549" s="255" t="s">
        <v>89</v>
      </c>
      <c r="AV549" s="14" t="s">
        <v>89</v>
      </c>
      <c r="AW549" s="14" t="s">
        <v>36</v>
      </c>
      <c r="AX549" s="14" t="s">
        <v>87</v>
      </c>
      <c r="AY549" s="255" t="s">
        <v>233</v>
      </c>
    </row>
    <row r="550" s="14" customFormat="1">
      <c r="A550" s="14"/>
      <c r="B550" s="245"/>
      <c r="C550" s="246"/>
      <c r="D550" s="236" t="s">
        <v>242</v>
      </c>
      <c r="E550" s="246"/>
      <c r="F550" s="248" t="s">
        <v>1031</v>
      </c>
      <c r="G550" s="246"/>
      <c r="H550" s="249">
        <v>4.1230000000000002</v>
      </c>
      <c r="I550" s="250"/>
      <c r="J550" s="246"/>
      <c r="K550" s="246"/>
      <c r="L550" s="251"/>
      <c r="M550" s="252"/>
      <c r="N550" s="253"/>
      <c r="O550" s="253"/>
      <c r="P550" s="253"/>
      <c r="Q550" s="253"/>
      <c r="R550" s="253"/>
      <c r="S550" s="253"/>
      <c r="T550" s="25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5" t="s">
        <v>242</v>
      </c>
      <c r="AU550" s="255" t="s">
        <v>89</v>
      </c>
      <c r="AV550" s="14" t="s">
        <v>89</v>
      </c>
      <c r="AW550" s="14" t="s">
        <v>4</v>
      </c>
      <c r="AX550" s="14" t="s">
        <v>87</v>
      </c>
      <c r="AY550" s="255" t="s">
        <v>233</v>
      </c>
    </row>
    <row r="551" s="2" customFormat="1" ht="14.4" customHeight="1">
      <c r="A551" s="39"/>
      <c r="B551" s="40"/>
      <c r="C551" s="256" t="s">
        <v>1032</v>
      </c>
      <c r="D551" s="256" t="s">
        <v>284</v>
      </c>
      <c r="E551" s="257" t="s">
        <v>1033</v>
      </c>
      <c r="F551" s="258" t="s">
        <v>1034</v>
      </c>
      <c r="G551" s="259" t="s">
        <v>248</v>
      </c>
      <c r="H551" s="260">
        <v>0.57999999999999996</v>
      </c>
      <c r="I551" s="261"/>
      <c r="J551" s="262">
        <f>ROUND(I551*H551,2)</f>
        <v>0</v>
      </c>
      <c r="K551" s="258" t="s">
        <v>239</v>
      </c>
      <c r="L551" s="263"/>
      <c r="M551" s="264" t="s">
        <v>1</v>
      </c>
      <c r="N551" s="265" t="s">
        <v>44</v>
      </c>
      <c r="O551" s="92"/>
      <c r="P551" s="230">
        <f>O551*H551</f>
        <v>0</v>
      </c>
      <c r="Q551" s="230">
        <v>0.55000000000000004</v>
      </c>
      <c r="R551" s="230">
        <f>Q551*H551</f>
        <v>0.31900000000000001</v>
      </c>
      <c r="S551" s="230">
        <v>0</v>
      </c>
      <c r="T551" s="231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2" t="s">
        <v>414</v>
      </c>
      <c r="AT551" s="232" t="s">
        <v>284</v>
      </c>
      <c r="AU551" s="232" t="s">
        <v>89</v>
      </c>
      <c r="AY551" s="18" t="s">
        <v>233</v>
      </c>
      <c r="BE551" s="233">
        <f>IF(N551="základní",J551,0)</f>
        <v>0</v>
      </c>
      <c r="BF551" s="233">
        <f>IF(N551="snížená",J551,0)</f>
        <v>0</v>
      </c>
      <c r="BG551" s="233">
        <f>IF(N551="zákl. přenesená",J551,0)</f>
        <v>0</v>
      </c>
      <c r="BH551" s="233">
        <f>IF(N551="sníž. přenesená",J551,0)</f>
        <v>0</v>
      </c>
      <c r="BI551" s="233">
        <f>IF(N551="nulová",J551,0)</f>
        <v>0</v>
      </c>
      <c r="BJ551" s="18" t="s">
        <v>87</v>
      </c>
      <c r="BK551" s="233">
        <f>ROUND(I551*H551,2)</f>
        <v>0</v>
      </c>
      <c r="BL551" s="18" t="s">
        <v>324</v>
      </c>
      <c r="BM551" s="232" t="s">
        <v>1035</v>
      </c>
    </row>
    <row r="552" s="14" customFormat="1">
      <c r="A552" s="14"/>
      <c r="B552" s="245"/>
      <c r="C552" s="246"/>
      <c r="D552" s="236" t="s">
        <v>242</v>
      </c>
      <c r="E552" s="247" t="s">
        <v>1</v>
      </c>
      <c r="F552" s="248" t="s">
        <v>1036</v>
      </c>
      <c r="G552" s="246"/>
      <c r="H552" s="249">
        <v>0.52700000000000002</v>
      </c>
      <c r="I552" s="250"/>
      <c r="J552" s="246"/>
      <c r="K552" s="246"/>
      <c r="L552" s="251"/>
      <c r="M552" s="252"/>
      <c r="N552" s="253"/>
      <c r="O552" s="253"/>
      <c r="P552" s="253"/>
      <c r="Q552" s="253"/>
      <c r="R552" s="253"/>
      <c r="S552" s="253"/>
      <c r="T552" s="25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5" t="s">
        <v>242</v>
      </c>
      <c r="AU552" s="255" t="s">
        <v>89</v>
      </c>
      <c r="AV552" s="14" t="s">
        <v>89</v>
      </c>
      <c r="AW552" s="14" t="s">
        <v>36</v>
      </c>
      <c r="AX552" s="14" t="s">
        <v>87</v>
      </c>
      <c r="AY552" s="255" t="s">
        <v>233</v>
      </c>
    </row>
    <row r="553" s="14" customFormat="1">
      <c r="A553" s="14"/>
      <c r="B553" s="245"/>
      <c r="C553" s="246"/>
      <c r="D553" s="236" t="s">
        <v>242</v>
      </c>
      <c r="E553" s="246"/>
      <c r="F553" s="248" t="s">
        <v>1037</v>
      </c>
      <c r="G553" s="246"/>
      <c r="H553" s="249">
        <v>0.57999999999999996</v>
      </c>
      <c r="I553" s="250"/>
      <c r="J553" s="246"/>
      <c r="K553" s="246"/>
      <c r="L553" s="251"/>
      <c r="M553" s="252"/>
      <c r="N553" s="253"/>
      <c r="O553" s="253"/>
      <c r="P553" s="253"/>
      <c r="Q553" s="253"/>
      <c r="R553" s="253"/>
      <c r="S553" s="253"/>
      <c r="T553" s="25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5" t="s">
        <v>242</v>
      </c>
      <c r="AU553" s="255" t="s">
        <v>89</v>
      </c>
      <c r="AV553" s="14" t="s">
        <v>89</v>
      </c>
      <c r="AW553" s="14" t="s">
        <v>4</v>
      </c>
      <c r="AX553" s="14" t="s">
        <v>87</v>
      </c>
      <c r="AY553" s="255" t="s">
        <v>233</v>
      </c>
    </row>
    <row r="554" s="2" customFormat="1" ht="14.4" customHeight="1">
      <c r="A554" s="39"/>
      <c r="B554" s="40"/>
      <c r="C554" s="221" t="s">
        <v>1038</v>
      </c>
      <c r="D554" s="221" t="s">
        <v>235</v>
      </c>
      <c r="E554" s="222" t="s">
        <v>1039</v>
      </c>
      <c r="F554" s="223" t="s">
        <v>1040</v>
      </c>
      <c r="G554" s="224" t="s">
        <v>332</v>
      </c>
      <c r="H554" s="225">
        <v>142.74000000000001</v>
      </c>
      <c r="I554" s="226"/>
      <c r="J554" s="227">
        <f>ROUND(I554*H554,2)</f>
        <v>0</v>
      </c>
      <c r="K554" s="223" t="s">
        <v>239</v>
      </c>
      <c r="L554" s="45"/>
      <c r="M554" s="228" t="s">
        <v>1</v>
      </c>
      <c r="N554" s="229" t="s">
        <v>44</v>
      </c>
      <c r="O554" s="92"/>
      <c r="P554" s="230">
        <f>O554*H554</f>
        <v>0</v>
      </c>
      <c r="Q554" s="230">
        <v>0.01363</v>
      </c>
      <c r="R554" s="230">
        <f>Q554*H554</f>
        <v>1.9455462000000001</v>
      </c>
      <c r="S554" s="230">
        <v>0</v>
      </c>
      <c r="T554" s="231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2" t="s">
        <v>324</v>
      </c>
      <c r="AT554" s="232" t="s">
        <v>235</v>
      </c>
      <c r="AU554" s="232" t="s">
        <v>89</v>
      </c>
      <c r="AY554" s="18" t="s">
        <v>233</v>
      </c>
      <c r="BE554" s="233">
        <f>IF(N554="základní",J554,0)</f>
        <v>0</v>
      </c>
      <c r="BF554" s="233">
        <f>IF(N554="snížená",J554,0)</f>
        <v>0</v>
      </c>
      <c r="BG554" s="233">
        <f>IF(N554="zákl. přenesená",J554,0)</f>
        <v>0</v>
      </c>
      <c r="BH554" s="233">
        <f>IF(N554="sníž. přenesená",J554,0)</f>
        <v>0</v>
      </c>
      <c r="BI554" s="233">
        <f>IF(N554="nulová",J554,0)</f>
        <v>0</v>
      </c>
      <c r="BJ554" s="18" t="s">
        <v>87</v>
      </c>
      <c r="BK554" s="233">
        <f>ROUND(I554*H554,2)</f>
        <v>0</v>
      </c>
      <c r="BL554" s="18" t="s">
        <v>324</v>
      </c>
      <c r="BM554" s="232" t="s">
        <v>1041</v>
      </c>
    </row>
    <row r="555" s="14" customFormat="1">
      <c r="A555" s="14"/>
      <c r="B555" s="245"/>
      <c r="C555" s="246"/>
      <c r="D555" s="236" t="s">
        <v>242</v>
      </c>
      <c r="E555" s="247" t="s">
        <v>1</v>
      </c>
      <c r="F555" s="248" t="s">
        <v>950</v>
      </c>
      <c r="G555" s="246"/>
      <c r="H555" s="249">
        <v>142.74000000000001</v>
      </c>
      <c r="I555" s="250"/>
      <c r="J555" s="246"/>
      <c r="K555" s="246"/>
      <c r="L555" s="251"/>
      <c r="M555" s="252"/>
      <c r="N555" s="253"/>
      <c r="O555" s="253"/>
      <c r="P555" s="253"/>
      <c r="Q555" s="253"/>
      <c r="R555" s="253"/>
      <c r="S555" s="253"/>
      <c r="T555" s="25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5" t="s">
        <v>242</v>
      </c>
      <c r="AU555" s="255" t="s">
        <v>89</v>
      </c>
      <c r="AV555" s="14" t="s">
        <v>89</v>
      </c>
      <c r="AW555" s="14" t="s">
        <v>36</v>
      </c>
      <c r="AX555" s="14" t="s">
        <v>87</v>
      </c>
      <c r="AY555" s="255" t="s">
        <v>233</v>
      </c>
    </row>
    <row r="556" s="2" customFormat="1" ht="19.8" customHeight="1">
      <c r="A556" s="39"/>
      <c r="B556" s="40"/>
      <c r="C556" s="221" t="s">
        <v>1042</v>
      </c>
      <c r="D556" s="221" t="s">
        <v>235</v>
      </c>
      <c r="E556" s="222" t="s">
        <v>1043</v>
      </c>
      <c r="F556" s="223" t="s">
        <v>1044</v>
      </c>
      <c r="G556" s="224" t="s">
        <v>238</v>
      </c>
      <c r="H556" s="225">
        <v>181.31700000000001</v>
      </c>
      <c r="I556" s="226"/>
      <c r="J556" s="227">
        <f>ROUND(I556*H556,2)</f>
        <v>0</v>
      </c>
      <c r="K556" s="223" t="s">
        <v>239</v>
      </c>
      <c r="L556" s="45"/>
      <c r="M556" s="228" t="s">
        <v>1</v>
      </c>
      <c r="N556" s="229" t="s">
        <v>44</v>
      </c>
      <c r="O556" s="92"/>
      <c r="P556" s="230">
        <f>O556*H556</f>
        <v>0</v>
      </c>
      <c r="Q556" s="230">
        <v>0</v>
      </c>
      <c r="R556" s="230">
        <f>Q556*H556</f>
        <v>0</v>
      </c>
      <c r="S556" s="230">
        <v>0</v>
      </c>
      <c r="T556" s="231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2" t="s">
        <v>324</v>
      </c>
      <c r="AT556" s="232" t="s">
        <v>235</v>
      </c>
      <c r="AU556" s="232" t="s">
        <v>89</v>
      </c>
      <c r="AY556" s="18" t="s">
        <v>233</v>
      </c>
      <c r="BE556" s="233">
        <f>IF(N556="základní",J556,0)</f>
        <v>0</v>
      </c>
      <c r="BF556" s="233">
        <f>IF(N556="snížená",J556,0)</f>
        <v>0</v>
      </c>
      <c r="BG556" s="233">
        <f>IF(N556="zákl. přenesená",J556,0)</f>
        <v>0</v>
      </c>
      <c r="BH556" s="233">
        <f>IF(N556="sníž. přenesená",J556,0)</f>
        <v>0</v>
      </c>
      <c r="BI556" s="233">
        <f>IF(N556="nulová",J556,0)</f>
        <v>0</v>
      </c>
      <c r="BJ556" s="18" t="s">
        <v>87</v>
      </c>
      <c r="BK556" s="233">
        <f>ROUND(I556*H556,2)</f>
        <v>0</v>
      </c>
      <c r="BL556" s="18" t="s">
        <v>324</v>
      </c>
      <c r="BM556" s="232" t="s">
        <v>1045</v>
      </c>
    </row>
    <row r="557" s="14" customFormat="1">
      <c r="A557" s="14"/>
      <c r="B557" s="245"/>
      <c r="C557" s="246"/>
      <c r="D557" s="236" t="s">
        <v>242</v>
      </c>
      <c r="E557" s="247" t="s">
        <v>1</v>
      </c>
      <c r="F557" s="248" t="s">
        <v>1046</v>
      </c>
      <c r="G557" s="246"/>
      <c r="H557" s="249">
        <v>144.05600000000001</v>
      </c>
      <c r="I557" s="250"/>
      <c r="J557" s="246"/>
      <c r="K557" s="246"/>
      <c r="L557" s="251"/>
      <c r="M557" s="252"/>
      <c r="N557" s="253"/>
      <c r="O557" s="253"/>
      <c r="P557" s="253"/>
      <c r="Q557" s="253"/>
      <c r="R557" s="253"/>
      <c r="S557" s="253"/>
      <c r="T557" s="25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5" t="s">
        <v>242</v>
      </c>
      <c r="AU557" s="255" t="s">
        <v>89</v>
      </c>
      <c r="AV557" s="14" t="s">
        <v>89</v>
      </c>
      <c r="AW557" s="14" t="s">
        <v>36</v>
      </c>
      <c r="AX557" s="14" t="s">
        <v>79</v>
      </c>
      <c r="AY557" s="255" t="s">
        <v>233</v>
      </c>
    </row>
    <row r="558" s="14" customFormat="1">
      <c r="A558" s="14"/>
      <c r="B558" s="245"/>
      <c r="C558" s="246"/>
      <c r="D558" s="236" t="s">
        <v>242</v>
      </c>
      <c r="E558" s="247" t="s">
        <v>1</v>
      </c>
      <c r="F558" s="248" t="s">
        <v>1047</v>
      </c>
      <c r="G558" s="246"/>
      <c r="H558" s="249">
        <v>37.261000000000003</v>
      </c>
      <c r="I558" s="250"/>
      <c r="J558" s="246"/>
      <c r="K558" s="246"/>
      <c r="L558" s="251"/>
      <c r="M558" s="252"/>
      <c r="N558" s="253"/>
      <c r="O558" s="253"/>
      <c r="P558" s="253"/>
      <c r="Q558" s="253"/>
      <c r="R558" s="253"/>
      <c r="S558" s="253"/>
      <c r="T558" s="25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5" t="s">
        <v>242</v>
      </c>
      <c r="AU558" s="255" t="s">
        <v>89</v>
      </c>
      <c r="AV558" s="14" t="s">
        <v>89</v>
      </c>
      <c r="AW558" s="14" t="s">
        <v>36</v>
      </c>
      <c r="AX558" s="14" t="s">
        <v>79</v>
      </c>
      <c r="AY558" s="255" t="s">
        <v>233</v>
      </c>
    </row>
    <row r="559" s="15" customFormat="1">
      <c r="A559" s="15"/>
      <c r="B559" s="266"/>
      <c r="C559" s="267"/>
      <c r="D559" s="236" t="s">
        <v>242</v>
      </c>
      <c r="E559" s="268" t="s">
        <v>1</v>
      </c>
      <c r="F559" s="269" t="s">
        <v>307</v>
      </c>
      <c r="G559" s="267"/>
      <c r="H559" s="270">
        <v>181.31700000000001</v>
      </c>
      <c r="I559" s="271"/>
      <c r="J559" s="267"/>
      <c r="K559" s="267"/>
      <c r="L559" s="272"/>
      <c r="M559" s="273"/>
      <c r="N559" s="274"/>
      <c r="O559" s="274"/>
      <c r="P559" s="274"/>
      <c r="Q559" s="274"/>
      <c r="R559" s="274"/>
      <c r="S559" s="274"/>
      <c r="T559" s="275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76" t="s">
        <v>242</v>
      </c>
      <c r="AU559" s="276" t="s">
        <v>89</v>
      </c>
      <c r="AV559" s="15" t="s">
        <v>240</v>
      </c>
      <c r="AW559" s="15" t="s">
        <v>36</v>
      </c>
      <c r="AX559" s="15" t="s">
        <v>87</v>
      </c>
      <c r="AY559" s="276" t="s">
        <v>233</v>
      </c>
    </row>
    <row r="560" s="2" customFormat="1" ht="14.4" customHeight="1">
      <c r="A560" s="39"/>
      <c r="B560" s="40"/>
      <c r="C560" s="256" t="s">
        <v>1048</v>
      </c>
      <c r="D560" s="256" t="s">
        <v>284</v>
      </c>
      <c r="E560" s="257" t="s">
        <v>1049</v>
      </c>
      <c r="F560" s="258" t="s">
        <v>1050</v>
      </c>
      <c r="G560" s="259" t="s">
        <v>248</v>
      </c>
      <c r="H560" s="260">
        <v>4.9859999999999998</v>
      </c>
      <c r="I560" s="261"/>
      <c r="J560" s="262">
        <f>ROUND(I560*H560,2)</f>
        <v>0</v>
      </c>
      <c r="K560" s="258" t="s">
        <v>239</v>
      </c>
      <c r="L560" s="263"/>
      <c r="M560" s="264" t="s">
        <v>1</v>
      </c>
      <c r="N560" s="265" t="s">
        <v>44</v>
      </c>
      <c r="O560" s="92"/>
      <c r="P560" s="230">
        <f>O560*H560</f>
        <v>0</v>
      </c>
      <c r="Q560" s="230">
        <v>0.55000000000000004</v>
      </c>
      <c r="R560" s="230">
        <f>Q560*H560</f>
        <v>2.7423000000000002</v>
      </c>
      <c r="S560" s="230">
        <v>0</v>
      </c>
      <c r="T560" s="231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2" t="s">
        <v>414</v>
      </c>
      <c r="AT560" s="232" t="s">
        <v>284</v>
      </c>
      <c r="AU560" s="232" t="s">
        <v>89</v>
      </c>
      <c r="AY560" s="18" t="s">
        <v>233</v>
      </c>
      <c r="BE560" s="233">
        <f>IF(N560="základní",J560,0)</f>
        <v>0</v>
      </c>
      <c r="BF560" s="233">
        <f>IF(N560="snížená",J560,0)</f>
        <v>0</v>
      </c>
      <c r="BG560" s="233">
        <f>IF(N560="zákl. přenesená",J560,0)</f>
        <v>0</v>
      </c>
      <c r="BH560" s="233">
        <f>IF(N560="sníž. přenesená",J560,0)</f>
        <v>0</v>
      </c>
      <c r="BI560" s="233">
        <f>IF(N560="nulová",J560,0)</f>
        <v>0</v>
      </c>
      <c r="BJ560" s="18" t="s">
        <v>87</v>
      </c>
      <c r="BK560" s="233">
        <f>ROUND(I560*H560,2)</f>
        <v>0</v>
      </c>
      <c r="BL560" s="18" t="s">
        <v>324</v>
      </c>
      <c r="BM560" s="232" t="s">
        <v>1051</v>
      </c>
    </row>
    <row r="561" s="14" customFormat="1">
      <c r="A561" s="14"/>
      <c r="B561" s="245"/>
      <c r="C561" s="246"/>
      <c r="D561" s="236" t="s">
        <v>242</v>
      </c>
      <c r="E561" s="247" t="s">
        <v>1</v>
      </c>
      <c r="F561" s="248" t="s">
        <v>1052</v>
      </c>
      <c r="G561" s="246"/>
      <c r="H561" s="249">
        <v>4.5330000000000004</v>
      </c>
      <c r="I561" s="250"/>
      <c r="J561" s="246"/>
      <c r="K561" s="246"/>
      <c r="L561" s="251"/>
      <c r="M561" s="252"/>
      <c r="N561" s="253"/>
      <c r="O561" s="253"/>
      <c r="P561" s="253"/>
      <c r="Q561" s="253"/>
      <c r="R561" s="253"/>
      <c r="S561" s="253"/>
      <c r="T561" s="25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5" t="s">
        <v>242</v>
      </c>
      <c r="AU561" s="255" t="s">
        <v>89</v>
      </c>
      <c r="AV561" s="14" t="s">
        <v>89</v>
      </c>
      <c r="AW561" s="14" t="s">
        <v>36</v>
      </c>
      <c r="AX561" s="14" t="s">
        <v>87</v>
      </c>
      <c r="AY561" s="255" t="s">
        <v>233</v>
      </c>
    </row>
    <row r="562" s="14" customFormat="1">
      <c r="A562" s="14"/>
      <c r="B562" s="245"/>
      <c r="C562" s="246"/>
      <c r="D562" s="236" t="s">
        <v>242</v>
      </c>
      <c r="E562" s="246"/>
      <c r="F562" s="248" t="s">
        <v>1053</v>
      </c>
      <c r="G562" s="246"/>
      <c r="H562" s="249">
        <v>4.9859999999999998</v>
      </c>
      <c r="I562" s="250"/>
      <c r="J562" s="246"/>
      <c r="K562" s="246"/>
      <c r="L562" s="251"/>
      <c r="M562" s="252"/>
      <c r="N562" s="253"/>
      <c r="O562" s="253"/>
      <c r="P562" s="253"/>
      <c r="Q562" s="253"/>
      <c r="R562" s="253"/>
      <c r="S562" s="253"/>
      <c r="T562" s="25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5" t="s">
        <v>242</v>
      </c>
      <c r="AU562" s="255" t="s">
        <v>89</v>
      </c>
      <c r="AV562" s="14" t="s">
        <v>89</v>
      </c>
      <c r="AW562" s="14" t="s">
        <v>4</v>
      </c>
      <c r="AX562" s="14" t="s">
        <v>87</v>
      </c>
      <c r="AY562" s="255" t="s">
        <v>233</v>
      </c>
    </row>
    <row r="563" s="2" customFormat="1" ht="22.2" customHeight="1">
      <c r="A563" s="39"/>
      <c r="B563" s="40"/>
      <c r="C563" s="221" t="s">
        <v>1054</v>
      </c>
      <c r="D563" s="221" t="s">
        <v>235</v>
      </c>
      <c r="E563" s="222" t="s">
        <v>1055</v>
      </c>
      <c r="F563" s="223" t="s">
        <v>1056</v>
      </c>
      <c r="G563" s="224" t="s">
        <v>238</v>
      </c>
      <c r="H563" s="225">
        <v>154.58500000000001</v>
      </c>
      <c r="I563" s="226"/>
      <c r="J563" s="227">
        <f>ROUND(I563*H563,2)</f>
        <v>0</v>
      </c>
      <c r="K563" s="223" t="s">
        <v>239</v>
      </c>
      <c r="L563" s="45"/>
      <c r="M563" s="228" t="s">
        <v>1</v>
      </c>
      <c r="N563" s="229" t="s">
        <v>44</v>
      </c>
      <c r="O563" s="92"/>
      <c r="P563" s="230">
        <f>O563*H563</f>
        <v>0</v>
      </c>
      <c r="Q563" s="230">
        <v>0</v>
      </c>
      <c r="R563" s="230">
        <f>Q563*H563</f>
        <v>0</v>
      </c>
      <c r="S563" s="230">
        <v>0</v>
      </c>
      <c r="T563" s="231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2" t="s">
        <v>324</v>
      </c>
      <c r="AT563" s="232" t="s">
        <v>235</v>
      </c>
      <c r="AU563" s="232" t="s">
        <v>89</v>
      </c>
      <c r="AY563" s="18" t="s">
        <v>233</v>
      </c>
      <c r="BE563" s="233">
        <f>IF(N563="základní",J563,0)</f>
        <v>0</v>
      </c>
      <c r="BF563" s="233">
        <f>IF(N563="snížená",J563,0)</f>
        <v>0</v>
      </c>
      <c r="BG563" s="233">
        <f>IF(N563="zákl. přenesená",J563,0)</f>
        <v>0</v>
      </c>
      <c r="BH563" s="233">
        <f>IF(N563="sníž. přenesená",J563,0)</f>
        <v>0</v>
      </c>
      <c r="BI563" s="233">
        <f>IF(N563="nulová",J563,0)</f>
        <v>0</v>
      </c>
      <c r="BJ563" s="18" t="s">
        <v>87</v>
      </c>
      <c r="BK563" s="233">
        <f>ROUND(I563*H563,2)</f>
        <v>0</v>
      </c>
      <c r="BL563" s="18" t="s">
        <v>324</v>
      </c>
      <c r="BM563" s="232" t="s">
        <v>1057</v>
      </c>
    </row>
    <row r="564" s="14" customFormat="1">
      <c r="A564" s="14"/>
      <c r="B564" s="245"/>
      <c r="C564" s="246"/>
      <c r="D564" s="236" t="s">
        <v>242</v>
      </c>
      <c r="E564" s="247" t="s">
        <v>1</v>
      </c>
      <c r="F564" s="248" t="s">
        <v>1058</v>
      </c>
      <c r="G564" s="246"/>
      <c r="H564" s="249">
        <v>154.58500000000001</v>
      </c>
      <c r="I564" s="250"/>
      <c r="J564" s="246"/>
      <c r="K564" s="246"/>
      <c r="L564" s="251"/>
      <c r="M564" s="252"/>
      <c r="N564" s="253"/>
      <c r="O564" s="253"/>
      <c r="P564" s="253"/>
      <c r="Q564" s="253"/>
      <c r="R564" s="253"/>
      <c r="S564" s="253"/>
      <c r="T564" s="25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5" t="s">
        <v>242</v>
      </c>
      <c r="AU564" s="255" t="s">
        <v>89</v>
      </c>
      <c r="AV564" s="14" t="s">
        <v>89</v>
      </c>
      <c r="AW564" s="14" t="s">
        <v>36</v>
      </c>
      <c r="AX564" s="14" t="s">
        <v>87</v>
      </c>
      <c r="AY564" s="255" t="s">
        <v>233</v>
      </c>
    </row>
    <row r="565" s="2" customFormat="1" ht="14.4" customHeight="1">
      <c r="A565" s="39"/>
      <c r="B565" s="40"/>
      <c r="C565" s="256" t="s">
        <v>1059</v>
      </c>
      <c r="D565" s="256" t="s">
        <v>284</v>
      </c>
      <c r="E565" s="257" t="s">
        <v>1060</v>
      </c>
      <c r="F565" s="258" t="s">
        <v>1061</v>
      </c>
      <c r="G565" s="259" t="s">
        <v>238</v>
      </c>
      <c r="H565" s="260">
        <v>170.04400000000001</v>
      </c>
      <c r="I565" s="261"/>
      <c r="J565" s="262">
        <f>ROUND(I565*H565,2)</f>
        <v>0</v>
      </c>
      <c r="K565" s="258" t="s">
        <v>239</v>
      </c>
      <c r="L565" s="263"/>
      <c r="M565" s="264" t="s">
        <v>1</v>
      </c>
      <c r="N565" s="265" t="s">
        <v>44</v>
      </c>
      <c r="O565" s="92"/>
      <c r="P565" s="230">
        <f>O565*H565</f>
        <v>0</v>
      </c>
      <c r="Q565" s="230">
        <v>0.012800000000000001</v>
      </c>
      <c r="R565" s="230">
        <f>Q565*H565</f>
        <v>2.1765632000000004</v>
      </c>
      <c r="S565" s="230">
        <v>0</v>
      </c>
      <c r="T565" s="231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2" t="s">
        <v>414</v>
      </c>
      <c r="AT565" s="232" t="s">
        <v>284</v>
      </c>
      <c r="AU565" s="232" t="s">
        <v>89</v>
      </c>
      <c r="AY565" s="18" t="s">
        <v>233</v>
      </c>
      <c r="BE565" s="233">
        <f>IF(N565="základní",J565,0)</f>
        <v>0</v>
      </c>
      <c r="BF565" s="233">
        <f>IF(N565="snížená",J565,0)</f>
        <v>0</v>
      </c>
      <c r="BG565" s="233">
        <f>IF(N565="zákl. přenesená",J565,0)</f>
        <v>0</v>
      </c>
      <c r="BH565" s="233">
        <f>IF(N565="sníž. přenesená",J565,0)</f>
        <v>0</v>
      </c>
      <c r="BI565" s="233">
        <f>IF(N565="nulová",J565,0)</f>
        <v>0</v>
      </c>
      <c r="BJ565" s="18" t="s">
        <v>87</v>
      </c>
      <c r="BK565" s="233">
        <f>ROUND(I565*H565,2)</f>
        <v>0</v>
      </c>
      <c r="BL565" s="18" t="s">
        <v>324</v>
      </c>
      <c r="BM565" s="232" t="s">
        <v>1062</v>
      </c>
    </row>
    <row r="566" s="14" customFormat="1">
      <c r="A566" s="14"/>
      <c r="B566" s="245"/>
      <c r="C566" s="246"/>
      <c r="D566" s="236" t="s">
        <v>242</v>
      </c>
      <c r="E566" s="246"/>
      <c r="F566" s="248" t="s">
        <v>1063</v>
      </c>
      <c r="G566" s="246"/>
      <c r="H566" s="249">
        <v>170.04400000000001</v>
      </c>
      <c r="I566" s="250"/>
      <c r="J566" s="246"/>
      <c r="K566" s="246"/>
      <c r="L566" s="251"/>
      <c r="M566" s="252"/>
      <c r="N566" s="253"/>
      <c r="O566" s="253"/>
      <c r="P566" s="253"/>
      <c r="Q566" s="253"/>
      <c r="R566" s="253"/>
      <c r="S566" s="253"/>
      <c r="T566" s="25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5" t="s">
        <v>242</v>
      </c>
      <c r="AU566" s="255" t="s">
        <v>89</v>
      </c>
      <c r="AV566" s="14" t="s">
        <v>89</v>
      </c>
      <c r="AW566" s="14" t="s">
        <v>4</v>
      </c>
      <c r="AX566" s="14" t="s">
        <v>87</v>
      </c>
      <c r="AY566" s="255" t="s">
        <v>233</v>
      </c>
    </row>
    <row r="567" s="2" customFormat="1" ht="22.2" customHeight="1">
      <c r="A567" s="39"/>
      <c r="B567" s="40"/>
      <c r="C567" s="221" t="s">
        <v>1064</v>
      </c>
      <c r="D567" s="221" t="s">
        <v>235</v>
      </c>
      <c r="E567" s="222" t="s">
        <v>1065</v>
      </c>
      <c r="F567" s="223" t="s">
        <v>1066</v>
      </c>
      <c r="G567" s="224" t="s">
        <v>238</v>
      </c>
      <c r="H567" s="225">
        <v>220.33699999999999</v>
      </c>
      <c r="I567" s="226"/>
      <c r="J567" s="227">
        <f>ROUND(I567*H567,2)</f>
        <v>0</v>
      </c>
      <c r="K567" s="223" t="s">
        <v>239</v>
      </c>
      <c r="L567" s="45"/>
      <c r="M567" s="228" t="s">
        <v>1</v>
      </c>
      <c r="N567" s="229" t="s">
        <v>44</v>
      </c>
      <c r="O567" s="92"/>
      <c r="P567" s="230">
        <f>O567*H567</f>
        <v>0</v>
      </c>
      <c r="Q567" s="230">
        <v>0</v>
      </c>
      <c r="R567" s="230">
        <f>Q567*H567</f>
        <v>0</v>
      </c>
      <c r="S567" s="230">
        <v>0.014999999999999999</v>
      </c>
      <c r="T567" s="231">
        <f>S567*H567</f>
        <v>3.3050549999999999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2" t="s">
        <v>324</v>
      </c>
      <c r="AT567" s="232" t="s">
        <v>235</v>
      </c>
      <c r="AU567" s="232" t="s">
        <v>89</v>
      </c>
      <c r="AY567" s="18" t="s">
        <v>233</v>
      </c>
      <c r="BE567" s="233">
        <f>IF(N567="základní",J567,0)</f>
        <v>0</v>
      </c>
      <c r="BF567" s="233">
        <f>IF(N567="snížená",J567,0)</f>
        <v>0</v>
      </c>
      <c r="BG567" s="233">
        <f>IF(N567="zákl. přenesená",J567,0)</f>
        <v>0</v>
      </c>
      <c r="BH567" s="233">
        <f>IF(N567="sníž. přenesená",J567,0)</f>
        <v>0</v>
      </c>
      <c r="BI567" s="233">
        <f>IF(N567="nulová",J567,0)</f>
        <v>0</v>
      </c>
      <c r="BJ567" s="18" t="s">
        <v>87</v>
      </c>
      <c r="BK567" s="233">
        <f>ROUND(I567*H567,2)</f>
        <v>0</v>
      </c>
      <c r="BL567" s="18" t="s">
        <v>324</v>
      </c>
      <c r="BM567" s="232" t="s">
        <v>1067</v>
      </c>
    </row>
    <row r="568" s="14" customFormat="1">
      <c r="A568" s="14"/>
      <c r="B568" s="245"/>
      <c r="C568" s="246"/>
      <c r="D568" s="236" t="s">
        <v>242</v>
      </c>
      <c r="E568" s="247" t="s">
        <v>1</v>
      </c>
      <c r="F568" s="248" t="s">
        <v>1068</v>
      </c>
      <c r="G568" s="246"/>
      <c r="H568" s="249">
        <v>137.196</v>
      </c>
      <c r="I568" s="250"/>
      <c r="J568" s="246"/>
      <c r="K568" s="246"/>
      <c r="L568" s="251"/>
      <c r="M568" s="252"/>
      <c r="N568" s="253"/>
      <c r="O568" s="253"/>
      <c r="P568" s="253"/>
      <c r="Q568" s="253"/>
      <c r="R568" s="253"/>
      <c r="S568" s="253"/>
      <c r="T568" s="25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5" t="s">
        <v>242</v>
      </c>
      <c r="AU568" s="255" t="s">
        <v>89</v>
      </c>
      <c r="AV568" s="14" t="s">
        <v>89</v>
      </c>
      <c r="AW568" s="14" t="s">
        <v>36</v>
      </c>
      <c r="AX568" s="14" t="s">
        <v>79</v>
      </c>
      <c r="AY568" s="255" t="s">
        <v>233</v>
      </c>
    </row>
    <row r="569" s="14" customFormat="1">
      <c r="A569" s="14"/>
      <c r="B569" s="245"/>
      <c r="C569" s="246"/>
      <c r="D569" s="236" t="s">
        <v>242</v>
      </c>
      <c r="E569" s="247" t="s">
        <v>1</v>
      </c>
      <c r="F569" s="248" t="s">
        <v>1047</v>
      </c>
      <c r="G569" s="246"/>
      <c r="H569" s="249">
        <v>37.261000000000003</v>
      </c>
      <c r="I569" s="250"/>
      <c r="J569" s="246"/>
      <c r="K569" s="246"/>
      <c r="L569" s="251"/>
      <c r="M569" s="252"/>
      <c r="N569" s="253"/>
      <c r="O569" s="253"/>
      <c r="P569" s="253"/>
      <c r="Q569" s="253"/>
      <c r="R569" s="253"/>
      <c r="S569" s="253"/>
      <c r="T569" s="25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5" t="s">
        <v>242</v>
      </c>
      <c r="AU569" s="255" t="s">
        <v>89</v>
      </c>
      <c r="AV569" s="14" t="s">
        <v>89</v>
      </c>
      <c r="AW569" s="14" t="s">
        <v>36</v>
      </c>
      <c r="AX569" s="14" t="s">
        <v>79</v>
      </c>
      <c r="AY569" s="255" t="s">
        <v>233</v>
      </c>
    </row>
    <row r="570" s="14" customFormat="1">
      <c r="A570" s="14"/>
      <c r="B570" s="245"/>
      <c r="C570" s="246"/>
      <c r="D570" s="236" t="s">
        <v>242</v>
      </c>
      <c r="E570" s="247" t="s">
        <v>1</v>
      </c>
      <c r="F570" s="248" t="s">
        <v>1069</v>
      </c>
      <c r="G570" s="246"/>
      <c r="H570" s="249">
        <v>45.880000000000003</v>
      </c>
      <c r="I570" s="250"/>
      <c r="J570" s="246"/>
      <c r="K570" s="246"/>
      <c r="L570" s="251"/>
      <c r="M570" s="252"/>
      <c r="N570" s="253"/>
      <c r="O570" s="253"/>
      <c r="P570" s="253"/>
      <c r="Q570" s="253"/>
      <c r="R570" s="253"/>
      <c r="S570" s="253"/>
      <c r="T570" s="25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5" t="s">
        <v>242</v>
      </c>
      <c r="AU570" s="255" t="s">
        <v>89</v>
      </c>
      <c r="AV570" s="14" t="s">
        <v>89</v>
      </c>
      <c r="AW570" s="14" t="s">
        <v>36</v>
      </c>
      <c r="AX570" s="14" t="s">
        <v>79</v>
      </c>
      <c r="AY570" s="255" t="s">
        <v>233</v>
      </c>
    </row>
    <row r="571" s="15" customFormat="1">
      <c r="A571" s="15"/>
      <c r="B571" s="266"/>
      <c r="C571" s="267"/>
      <c r="D571" s="236" t="s">
        <v>242</v>
      </c>
      <c r="E571" s="268" t="s">
        <v>1</v>
      </c>
      <c r="F571" s="269" t="s">
        <v>307</v>
      </c>
      <c r="G571" s="267"/>
      <c r="H571" s="270">
        <v>220.33699999999999</v>
      </c>
      <c r="I571" s="271"/>
      <c r="J571" s="267"/>
      <c r="K571" s="267"/>
      <c r="L571" s="272"/>
      <c r="M571" s="273"/>
      <c r="N571" s="274"/>
      <c r="O571" s="274"/>
      <c r="P571" s="274"/>
      <c r="Q571" s="274"/>
      <c r="R571" s="274"/>
      <c r="S571" s="274"/>
      <c r="T571" s="27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76" t="s">
        <v>242</v>
      </c>
      <c r="AU571" s="276" t="s">
        <v>89</v>
      </c>
      <c r="AV571" s="15" t="s">
        <v>240</v>
      </c>
      <c r="AW571" s="15" t="s">
        <v>36</v>
      </c>
      <c r="AX571" s="15" t="s">
        <v>87</v>
      </c>
      <c r="AY571" s="276" t="s">
        <v>233</v>
      </c>
    </row>
    <row r="572" s="2" customFormat="1" ht="19.8" customHeight="1">
      <c r="A572" s="39"/>
      <c r="B572" s="40"/>
      <c r="C572" s="221" t="s">
        <v>1070</v>
      </c>
      <c r="D572" s="221" t="s">
        <v>235</v>
      </c>
      <c r="E572" s="222" t="s">
        <v>1071</v>
      </c>
      <c r="F572" s="223" t="s">
        <v>1072</v>
      </c>
      <c r="G572" s="224" t="s">
        <v>238</v>
      </c>
      <c r="H572" s="225">
        <v>1006.86</v>
      </c>
      <c r="I572" s="226"/>
      <c r="J572" s="227">
        <f>ROUND(I572*H572,2)</f>
        <v>0</v>
      </c>
      <c r="K572" s="223" t="s">
        <v>239</v>
      </c>
      <c r="L572" s="45"/>
      <c r="M572" s="228" t="s">
        <v>1</v>
      </c>
      <c r="N572" s="229" t="s">
        <v>44</v>
      </c>
      <c r="O572" s="92"/>
      <c r="P572" s="230">
        <f>O572*H572</f>
        <v>0</v>
      </c>
      <c r="Q572" s="230">
        <v>0</v>
      </c>
      <c r="R572" s="230">
        <f>Q572*H572</f>
        <v>0</v>
      </c>
      <c r="S572" s="230">
        <v>0</v>
      </c>
      <c r="T572" s="231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2" t="s">
        <v>324</v>
      </c>
      <c r="AT572" s="232" t="s">
        <v>235</v>
      </c>
      <c r="AU572" s="232" t="s">
        <v>89</v>
      </c>
      <c r="AY572" s="18" t="s">
        <v>233</v>
      </c>
      <c r="BE572" s="233">
        <f>IF(N572="základní",J572,0)</f>
        <v>0</v>
      </c>
      <c r="BF572" s="233">
        <f>IF(N572="snížená",J572,0)</f>
        <v>0</v>
      </c>
      <c r="BG572" s="233">
        <f>IF(N572="zákl. přenesená",J572,0)</f>
        <v>0</v>
      </c>
      <c r="BH572" s="233">
        <f>IF(N572="sníž. přenesená",J572,0)</f>
        <v>0</v>
      </c>
      <c r="BI572" s="233">
        <f>IF(N572="nulová",J572,0)</f>
        <v>0</v>
      </c>
      <c r="BJ572" s="18" t="s">
        <v>87</v>
      </c>
      <c r="BK572" s="233">
        <f>ROUND(I572*H572,2)</f>
        <v>0</v>
      </c>
      <c r="BL572" s="18" t="s">
        <v>324</v>
      </c>
      <c r="BM572" s="232" t="s">
        <v>1073</v>
      </c>
    </row>
    <row r="573" s="14" customFormat="1">
      <c r="A573" s="14"/>
      <c r="B573" s="245"/>
      <c r="C573" s="246"/>
      <c r="D573" s="236" t="s">
        <v>242</v>
      </c>
      <c r="E573" s="247" t="s">
        <v>1</v>
      </c>
      <c r="F573" s="248" t="s">
        <v>1074</v>
      </c>
      <c r="G573" s="246"/>
      <c r="H573" s="249">
        <v>1006.86</v>
      </c>
      <c r="I573" s="250"/>
      <c r="J573" s="246"/>
      <c r="K573" s="246"/>
      <c r="L573" s="251"/>
      <c r="M573" s="252"/>
      <c r="N573" s="253"/>
      <c r="O573" s="253"/>
      <c r="P573" s="253"/>
      <c r="Q573" s="253"/>
      <c r="R573" s="253"/>
      <c r="S573" s="253"/>
      <c r="T573" s="25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5" t="s">
        <v>242</v>
      </c>
      <c r="AU573" s="255" t="s">
        <v>89</v>
      </c>
      <c r="AV573" s="14" t="s">
        <v>89</v>
      </c>
      <c r="AW573" s="14" t="s">
        <v>36</v>
      </c>
      <c r="AX573" s="14" t="s">
        <v>87</v>
      </c>
      <c r="AY573" s="255" t="s">
        <v>233</v>
      </c>
    </row>
    <row r="574" s="2" customFormat="1" ht="14.4" customHeight="1">
      <c r="A574" s="39"/>
      <c r="B574" s="40"/>
      <c r="C574" s="221" t="s">
        <v>1075</v>
      </c>
      <c r="D574" s="221" t="s">
        <v>235</v>
      </c>
      <c r="E574" s="222" t="s">
        <v>1076</v>
      </c>
      <c r="F574" s="223" t="s">
        <v>1077</v>
      </c>
      <c r="G574" s="224" t="s">
        <v>332</v>
      </c>
      <c r="H574" s="225">
        <v>906.34900000000005</v>
      </c>
      <c r="I574" s="226"/>
      <c r="J574" s="227">
        <f>ROUND(I574*H574,2)</f>
        <v>0</v>
      </c>
      <c r="K574" s="223" t="s">
        <v>239</v>
      </c>
      <c r="L574" s="45"/>
      <c r="M574" s="228" t="s">
        <v>1</v>
      </c>
      <c r="N574" s="229" t="s">
        <v>44</v>
      </c>
      <c r="O574" s="92"/>
      <c r="P574" s="230">
        <f>O574*H574</f>
        <v>0</v>
      </c>
      <c r="Q574" s="230">
        <v>2.0000000000000002E-05</v>
      </c>
      <c r="R574" s="230">
        <f>Q574*H574</f>
        <v>0.018126980000000001</v>
      </c>
      <c r="S574" s="230">
        <v>0</v>
      </c>
      <c r="T574" s="231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2" t="s">
        <v>324</v>
      </c>
      <c r="AT574" s="232" t="s">
        <v>235</v>
      </c>
      <c r="AU574" s="232" t="s">
        <v>89</v>
      </c>
      <c r="AY574" s="18" t="s">
        <v>233</v>
      </c>
      <c r="BE574" s="233">
        <f>IF(N574="základní",J574,0)</f>
        <v>0</v>
      </c>
      <c r="BF574" s="233">
        <f>IF(N574="snížená",J574,0)</f>
        <v>0</v>
      </c>
      <c r="BG574" s="233">
        <f>IF(N574="zákl. přenesená",J574,0)</f>
        <v>0</v>
      </c>
      <c r="BH574" s="233">
        <f>IF(N574="sníž. přenesená",J574,0)</f>
        <v>0</v>
      </c>
      <c r="BI574" s="233">
        <f>IF(N574="nulová",J574,0)</f>
        <v>0</v>
      </c>
      <c r="BJ574" s="18" t="s">
        <v>87</v>
      </c>
      <c r="BK574" s="233">
        <f>ROUND(I574*H574,2)</f>
        <v>0</v>
      </c>
      <c r="BL574" s="18" t="s">
        <v>324</v>
      </c>
      <c r="BM574" s="232" t="s">
        <v>1078</v>
      </c>
    </row>
    <row r="575" s="14" customFormat="1">
      <c r="A575" s="14"/>
      <c r="B575" s="245"/>
      <c r="C575" s="246"/>
      <c r="D575" s="236" t="s">
        <v>242</v>
      </c>
      <c r="E575" s="247" t="s">
        <v>1</v>
      </c>
      <c r="F575" s="248" t="s">
        <v>1079</v>
      </c>
      <c r="G575" s="246"/>
      <c r="H575" s="249">
        <v>906.34900000000005</v>
      </c>
      <c r="I575" s="250"/>
      <c r="J575" s="246"/>
      <c r="K575" s="246"/>
      <c r="L575" s="251"/>
      <c r="M575" s="252"/>
      <c r="N575" s="253"/>
      <c r="O575" s="253"/>
      <c r="P575" s="253"/>
      <c r="Q575" s="253"/>
      <c r="R575" s="253"/>
      <c r="S575" s="253"/>
      <c r="T575" s="25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5" t="s">
        <v>242</v>
      </c>
      <c r="AU575" s="255" t="s">
        <v>89</v>
      </c>
      <c r="AV575" s="14" t="s">
        <v>89</v>
      </c>
      <c r="AW575" s="14" t="s">
        <v>36</v>
      </c>
      <c r="AX575" s="14" t="s">
        <v>87</v>
      </c>
      <c r="AY575" s="255" t="s">
        <v>233</v>
      </c>
    </row>
    <row r="576" s="2" customFormat="1" ht="14.4" customHeight="1">
      <c r="A576" s="39"/>
      <c r="B576" s="40"/>
      <c r="C576" s="221" t="s">
        <v>1080</v>
      </c>
      <c r="D576" s="221" t="s">
        <v>235</v>
      </c>
      <c r="E576" s="222" t="s">
        <v>1081</v>
      </c>
      <c r="F576" s="223" t="s">
        <v>1082</v>
      </c>
      <c r="G576" s="224" t="s">
        <v>332</v>
      </c>
      <c r="H576" s="225">
        <v>100.512</v>
      </c>
      <c r="I576" s="226"/>
      <c r="J576" s="227">
        <f>ROUND(I576*H576,2)</f>
        <v>0</v>
      </c>
      <c r="K576" s="223" t="s">
        <v>239</v>
      </c>
      <c r="L576" s="45"/>
      <c r="M576" s="228" t="s">
        <v>1</v>
      </c>
      <c r="N576" s="229" t="s">
        <v>44</v>
      </c>
      <c r="O576" s="92"/>
      <c r="P576" s="230">
        <f>O576*H576</f>
        <v>0</v>
      </c>
      <c r="Q576" s="230">
        <v>0.00012999999999999999</v>
      </c>
      <c r="R576" s="230">
        <f>Q576*H576</f>
        <v>0.01306656</v>
      </c>
      <c r="S576" s="230">
        <v>0</v>
      </c>
      <c r="T576" s="231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2" t="s">
        <v>324</v>
      </c>
      <c r="AT576" s="232" t="s">
        <v>235</v>
      </c>
      <c r="AU576" s="232" t="s">
        <v>89</v>
      </c>
      <c r="AY576" s="18" t="s">
        <v>233</v>
      </c>
      <c r="BE576" s="233">
        <f>IF(N576="základní",J576,0)</f>
        <v>0</v>
      </c>
      <c r="BF576" s="233">
        <f>IF(N576="snížená",J576,0)</f>
        <v>0</v>
      </c>
      <c r="BG576" s="233">
        <f>IF(N576="zákl. přenesená",J576,0)</f>
        <v>0</v>
      </c>
      <c r="BH576" s="233">
        <f>IF(N576="sníž. přenesená",J576,0)</f>
        <v>0</v>
      </c>
      <c r="BI576" s="233">
        <f>IF(N576="nulová",J576,0)</f>
        <v>0</v>
      </c>
      <c r="BJ576" s="18" t="s">
        <v>87</v>
      </c>
      <c r="BK576" s="233">
        <f>ROUND(I576*H576,2)</f>
        <v>0</v>
      </c>
      <c r="BL576" s="18" t="s">
        <v>324</v>
      </c>
      <c r="BM576" s="232" t="s">
        <v>1083</v>
      </c>
    </row>
    <row r="577" s="14" customFormat="1">
      <c r="A577" s="14"/>
      <c r="B577" s="245"/>
      <c r="C577" s="246"/>
      <c r="D577" s="236" t="s">
        <v>242</v>
      </c>
      <c r="E577" s="247" t="s">
        <v>1</v>
      </c>
      <c r="F577" s="248" t="s">
        <v>1084</v>
      </c>
      <c r="G577" s="246"/>
      <c r="H577" s="249">
        <v>100.512</v>
      </c>
      <c r="I577" s="250"/>
      <c r="J577" s="246"/>
      <c r="K577" s="246"/>
      <c r="L577" s="251"/>
      <c r="M577" s="252"/>
      <c r="N577" s="253"/>
      <c r="O577" s="253"/>
      <c r="P577" s="253"/>
      <c r="Q577" s="253"/>
      <c r="R577" s="253"/>
      <c r="S577" s="253"/>
      <c r="T577" s="25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5" t="s">
        <v>242</v>
      </c>
      <c r="AU577" s="255" t="s">
        <v>89</v>
      </c>
      <c r="AV577" s="14" t="s">
        <v>89</v>
      </c>
      <c r="AW577" s="14" t="s">
        <v>36</v>
      </c>
      <c r="AX577" s="14" t="s">
        <v>87</v>
      </c>
      <c r="AY577" s="255" t="s">
        <v>233</v>
      </c>
    </row>
    <row r="578" s="2" customFormat="1" ht="14.4" customHeight="1">
      <c r="A578" s="39"/>
      <c r="B578" s="40"/>
      <c r="C578" s="256" t="s">
        <v>1085</v>
      </c>
      <c r="D578" s="256" t="s">
        <v>284</v>
      </c>
      <c r="E578" s="257" t="s">
        <v>1086</v>
      </c>
      <c r="F578" s="258" t="s">
        <v>1087</v>
      </c>
      <c r="G578" s="259" t="s">
        <v>248</v>
      </c>
      <c r="H578" s="260">
        <v>19.806999999999999</v>
      </c>
      <c r="I578" s="261"/>
      <c r="J578" s="262">
        <f>ROUND(I578*H578,2)</f>
        <v>0</v>
      </c>
      <c r="K578" s="258" t="s">
        <v>239</v>
      </c>
      <c r="L578" s="263"/>
      <c r="M578" s="264" t="s">
        <v>1</v>
      </c>
      <c r="N578" s="265" t="s">
        <v>44</v>
      </c>
      <c r="O578" s="92"/>
      <c r="P578" s="230">
        <f>O578*H578</f>
        <v>0</v>
      </c>
      <c r="Q578" s="230">
        <v>0.55000000000000004</v>
      </c>
      <c r="R578" s="230">
        <f>Q578*H578</f>
        <v>10.893850000000001</v>
      </c>
      <c r="S578" s="230">
        <v>0</v>
      </c>
      <c r="T578" s="231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2" t="s">
        <v>414</v>
      </c>
      <c r="AT578" s="232" t="s">
        <v>284</v>
      </c>
      <c r="AU578" s="232" t="s">
        <v>89</v>
      </c>
      <c r="AY578" s="18" t="s">
        <v>233</v>
      </c>
      <c r="BE578" s="233">
        <f>IF(N578="základní",J578,0)</f>
        <v>0</v>
      </c>
      <c r="BF578" s="233">
        <f>IF(N578="snížená",J578,0)</f>
        <v>0</v>
      </c>
      <c r="BG578" s="233">
        <f>IF(N578="zákl. přenesená",J578,0)</f>
        <v>0</v>
      </c>
      <c r="BH578" s="233">
        <f>IF(N578="sníž. přenesená",J578,0)</f>
        <v>0</v>
      </c>
      <c r="BI578" s="233">
        <f>IF(N578="nulová",J578,0)</f>
        <v>0</v>
      </c>
      <c r="BJ578" s="18" t="s">
        <v>87</v>
      </c>
      <c r="BK578" s="233">
        <f>ROUND(I578*H578,2)</f>
        <v>0</v>
      </c>
      <c r="BL578" s="18" t="s">
        <v>324</v>
      </c>
      <c r="BM578" s="232" t="s">
        <v>1088</v>
      </c>
    </row>
    <row r="579" s="14" customFormat="1">
      <c r="A579" s="14"/>
      <c r="B579" s="245"/>
      <c r="C579" s="246"/>
      <c r="D579" s="236" t="s">
        <v>242</v>
      </c>
      <c r="E579" s="247" t="s">
        <v>1</v>
      </c>
      <c r="F579" s="248" t="s">
        <v>1089</v>
      </c>
      <c r="G579" s="246"/>
      <c r="H579" s="249">
        <v>15.59</v>
      </c>
      <c r="I579" s="250"/>
      <c r="J579" s="246"/>
      <c r="K579" s="246"/>
      <c r="L579" s="251"/>
      <c r="M579" s="252"/>
      <c r="N579" s="253"/>
      <c r="O579" s="253"/>
      <c r="P579" s="253"/>
      <c r="Q579" s="253"/>
      <c r="R579" s="253"/>
      <c r="S579" s="253"/>
      <c r="T579" s="25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5" t="s">
        <v>242</v>
      </c>
      <c r="AU579" s="255" t="s">
        <v>89</v>
      </c>
      <c r="AV579" s="14" t="s">
        <v>89</v>
      </c>
      <c r="AW579" s="14" t="s">
        <v>36</v>
      </c>
      <c r="AX579" s="14" t="s">
        <v>79</v>
      </c>
      <c r="AY579" s="255" t="s">
        <v>233</v>
      </c>
    </row>
    <row r="580" s="14" customFormat="1">
      <c r="A580" s="14"/>
      <c r="B580" s="245"/>
      <c r="C580" s="246"/>
      <c r="D580" s="236" t="s">
        <v>242</v>
      </c>
      <c r="E580" s="247" t="s">
        <v>1</v>
      </c>
      <c r="F580" s="248" t="s">
        <v>1090</v>
      </c>
      <c r="G580" s="246"/>
      <c r="H580" s="249">
        <v>2.4159999999999999</v>
      </c>
      <c r="I580" s="250"/>
      <c r="J580" s="246"/>
      <c r="K580" s="246"/>
      <c r="L580" s="251"/>
      <c r="M580" s="252"/>
      <c r="N580" s="253"/>
      <c r="O580" s="253"/>
      <c r="P580" s="253"/>
      <c r="Q580" s="253"/>
      <c r="R580" s="253"/>
      <c r="S580" s="253"/>
      <c r="T580" s="25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5" t="s">
        <v>242</v>
      </c>
      <c r="AU580" s="255" t="s">
        <v>89</v>
      </c>
      <c r="AV580" s="14" t="s">
        <v>89</v>
      </c>
      <c r="AW580" s="14" t="s">
        <v>36</v>
      </c>
      <c r="AX580" s="14" t="s">
        <v>79</v>
      </c>
      <c r="AY580" s="255" t="s">
        <v>233</v>
      </c>
    </row>
    <row r="581" s="15" customFormat="1">
      <c r="A581" s="15"/>
      <c r="B581" s="266"/>
      <c r="C581" s="267"/>
      <c r="D581" s="236" t="s">
        <v>242</v>
      </c>
      <c r="E581" s="268" t="s">
        <v>1</v>
      </c>
      <c r="F581" s="269" t="s">
        <v>307</v>
      </c>
      <c r="G581" s="267"/>
      <c r="H581" s="270">
        <v>18.006</v>
      </c>
      <c r="I581" s="271"/>
      <c r="J581" s="267"/>
      <c r="K581" s="267"/>
      <c r="L581" s="272"/>
      <c r="M581" s="273"/>
      <c r="N581" s="274"/>
      <c r="O581" s="274"/>
      <c r="P581" s="274"/>
      <c r="Q581" s="274"/>
      <c r="R581" s="274"/>
      <c r="S581" s="274"/>
      <c r="T581" s="27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76" t="s">
        <v>242</v>
      </c>
      <c r="AU581" s="276" t="s">
        <v>89</v>
      </c>
      <c r="AV581" s="15" t="s">
        <v>240</v>
      </c>
      <c r="AW581" s="15" t="s">
        <v>36</v>
      </c>
      <c r="AX581" s="15" t="s">
        <v>87</v>
      </c>
      <c r="AY581" s="276" t="s">
        <v>233</v>
      </c>
    </row>
    <row r="582" s="14" customFormat="1">
      <c r="A582" s="14"/>
      <c r="B582" s="245"/>
      <c r="C582" s="246"/>
      <c r="D582" s="236" t="s">
        <v>242</v>
      </c>
      <c r="E582" s="246"/>
      <c r="F582" s="248" t="s">
        <v>1091</v>
      </c>
      <c r="G582" s="246"/>
      <c r="H582" s="249">
        <v>19.806999999999999</v>
      </c>
      <c r="I582" s="250"/>
      <c r="J582" s="246"/>
      <c r="K582" s="246"/>
      <c r="L582" s="251"/>
      <c r="M582" s="252"/>
      <c r="N582" s="253"/>
      <c r="O582" s="253"/>
      <c r="P582" s="253"/>
      <c r="Q582" s="253"/>
      <c r="R582" s="253"/>
      <c r="S582" s="253"/>
      <c r="T582" s="25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5" t="s">
        <v>242</v>
      </c>
      <c r="AU582" s="255" t="s">
        <v>89</v>
      </c>
      <c r="AV582" s="14" t="s">
        <v>89</v>
      </c>
      <c r="AW582" s="14" t="s">
        <v>4</v>
      </c>
      <c r="AX582" s="14" t="s">
        <v>87</v>
      </c>
      <c r="AY582" s="255" t="s">
        <v>233</v>
      </c>
    </row>
    <row r="583" s="2" customFormat="1" ht="19.8" customHeight="1">
      <c r="A583" s="39"/>
      <c r="B583" s="40"/>
      <c r="C583" s="221" t="s">
        <v>1092</v>
      </c>
      <c r="D583" s="221" t="s">
        <v>235</v>
      </c>
      <c r="E583" s="222" t="s">
        <v>1093</v>
      </c>
      <c r="F583" s="223" t="s">
        <v>1094</v>
      </c>
      <c r="G583" s="224" t="s">
        <v>248</v>
      </c>
      <c r="H583" s="225">
        <v>27.138000000000002</v>
      </c>
      <c r="I583" s="226"/>
      <c r="J583" s="227">
        <f>ROUND(I583*H583,2)</f>
        <v>0</v>
      </c>
      <c r="K583" s="223" t="s">
        <v>239</v>
      </c>
      <c r="L583" s="45"/>
      <c r="M583" s="228" t="s">
        <v>1</v>
      </c>
      <c r="N583" s="229" t="s">
        <v>44</v>
      </c>
      <c r="O583" s="92"/>
      <c r="P583" s="230">
        <f>O583*H583</f>
        <v>0</v>
      </c>
      <c r="Q583" s="230">
        <v>0.022839999999999999</v>
      </c>
      <c r="R583" s="230">
        <f>Q583*H583</f>
        <v>0.61983191999999998</v>
      </c>
      <c r="S583" s="230">
        <v>0</v>
      </c>
      <c r="T583" s="231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2" t="s">
        <v>324</v>
      </c>
      <c r="AT583" s="232" t="s">
        <v>235</v>
      </c>
      <c r="AU583" s="232" t="s">
        <v>89</v>
      </c>
      <c r="AY583" s="18" t="s">
        <v>233</v>
      </c>
      <c r="BE583" s="233">
        <f>IF(N583="základní",J583,0)</f>
        <v>0</v>
      </c>
      <c r="BF583" s="233">
        <f>IF(N583="snížená",J583,0)</f>
        <v>0</v>
      </c>
      <c r="BG583" s="233">
        <f>IF(N583="zákl. přenesená",J583,0)</f>
        <v>0</v>
      </c>
      <c r="BH583" s="233">
        <f>IF(N583="sníž. přenesená",J583,0)</f>
        <v>0</v>
      </c>
      <c r="BI583" s="233">
        <f>IF(N583="nulová",J583,0)</f>
        <v>0</v>
      </c>
      <c r="BJ583" s="18" t="s">
        <v>87</v>
      </c>
      <c r="BK583" s="233">
        <f>ROUND(I583*H583,2)</f>
        <v>0</v>
      </c>
      <c r="BL583" s="18" t="s">
        <v>324</v>
      </c>
      <c r="BM583" s="232" t="s">
        <v>1095</v>
      </c>
    </row>
    <row r="584" s="14" customFormat="1">
      <c r="A584" s="14"/>
      <c r="B584" s="245"/>
      <c r="C584" s="246"/>
      <c r="D584" s="236" t="s">
        <v>242</v>
      </c>
      <c r="E584" s="247" t="s">
        <v>1</v>
      </c>
      <c r="F584" s="248" t="s">
        <v>1024</v>
      </c>
      <c r="G584" s="246"/>
      <c r="H584" s="249">
        <v>0.32400000000000001</v>
      </c>
      <c r="I584" s="250"/>
      <c r="J584" s="246"/>
      <c r="K584" s="246"/>
      <c r="L584" s="251"/>
      <c r="M584" s="252"/>
      <c r="N584" s="253"/>
      <c r="O584" s="253"/>
      <c r="P584" s="253"/>
      <c r="Q584" s="253"/>
      <c r="R584" s="253"/>
      <c r="S584" s="253"/>
      <c r="T584" s="25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5" t="s">
        <v>242</v>
      </c>
      <c r="AU584" s="255" t="s">
        <v>89</v>
      </c>
      <c r="AV584" s="14" t="s">
        <v>89</v>
      </c>
      <c r="AW584" s="14" t="s">
        <v>36</v>
      </c>
      <c r="AX584" s="14" t="s">
        <v>79</v>
      </c>
      <c r="AY584" s="255" t="s">
        <v>233</v>
      </c>
    </row>
    <row r="585" s="14" customFormat="1">
      <c r="A585" s="14"/>
      <c r="B585" s="245"/>
      <c r="C585" s="246"/>
      <c r="D585" s="236" t="s">
        <v>242</v>
      </c>
      <c r="E585" s="247" t="s">
        <v>1</v>
      </c>
      <c r="F585" s="248" t="s">
        <v>1036</v>
      </c>
      <c r="G585" s="246"/>
      <c r="H585" s="249">
        <v>0.52700000000000002</v>
      </c>
      <c r="I585" s="250"/>
      <c r="J585" s="246"/>
      <c r="K585" s="246"/>
      <c r="L585" s="251"/>
      <c r="M585" s="252"/>
      <c r="N585" s="253"/>
      <c r="O585" s="253"/>
      <c r="P585" s="253"/>
      <c r="Q585" s="253"/>
      <c r="R585" s="253"/>
      <c r="S585" s="253"/>
      <c r="T585" s="25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5" t="s">
        <v>242</v>
      </c>
      <c r="AU585" s="255" t="s">
        <v>89</v>
      </c>
      <c r="AV585" s="14" t="s">
        <v>89</v>
      </c>
      <c r="AW585" s="14" t="s">
        <v>36</v>
      </c>
      <c r="AX585" s="14" t="s">
        <v>79</v>
      </c>
      <c r="AY585" s="255" t="s">
        <v>233</v>
      </c>
    </row>
    <row r="586" s="14" customFormat="1">
      <c r="A586" s="14"/>
      <c r="B586" s="245"/>
      <c r="C586" s="246"/>
      <c r="D586" s="236" t="s">
        <v>242</v>
      </c>
      <c r="E586" s="247" t="s">
        <v>1</v>
      </c>
      <c r="F586" s="248" t="s">
        <v>1030</v>
      </c>
      <c r="G586" s="246"/>
      <c r="H586" s="249">
        <v>3.7480000000000002</v>
      </c>
      <c r="I586" s="250"/>
      <c r="J586" s="246"/>
      <c r="K586" s="246"/>
      <c r="L586" s="251"/>
      <c r="M586" s="252"/>
      <c r="N586" s="253"/>
      <c r="O586" s="253"/>
      <c r="P586" s="253"/>
      <c r="Q586" s="253"/>
      <c r="R586" s="253"/>
      <c r="S586" s="253"/>
      <c r="T586" s="25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5" t="s">
        <v>242</v>
      </c>
      <c r="AU586" s="255" t="s">
        <v>89</v>
      </c>
      <c r="AV586" s="14" t="s">
        <v>89</v>
      </c>
      <c r="AW586" s="14" t="s">
        <v>36</v>
      </c>
      <c r="AX586" s="14" t="s">
        <v>79</v>
      </c>
      <c r="AY586" s="255" t="s">
        <v>233</v>
      </c>
    </row>
    <row r="587" s="14" customFormat="1">
      <c r="A587" s="14"/>
      <c r="B587" s="245"/>
      <c r="C587" s="246"/>
      <c r="D587" s="236" t="s">
        <v>242</v>
      </c>
      <c r="E587" s="247" t="s">
        <v>1</v>
      </c>
      <c r="F587" s="248" t="s">
        <v>1096</v>
      </c>
      <c r="G587" s="246"/>
      <c r="H587" s="249">
        <v>4.5330000000000004</v>
      </c>
      <c r="I587" s="250"/>
      <c r="J587" s="246"/>
      <c r="K587" s="246"/>
      <c r="L587" s="251"/>
      <c r="M587" s="252"/>
      <c r="N587" s="253"/>
      <c r="O587" s="253"/>
      <c r="P587" s="253"/>
      <c r="Q587" s="253"/>
      <c r="R587" s="253"/>
      <c r="S587" s="253"/>
      <c r="T587" s="25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5" t="s">
        <v>242</v>
      </c>
      <c r="AU587" s="255" t="s">
        <v>89</v>
      </c>
      <c r="AV587" s="14" t="s">
        <v>89</v>
      </c>
      <c r="AW587" s="14" t="s">
        <v>36</v>
      </c>
      <c r="AX587" s="14" t="s">
        <v>79</v>
      </c>
      <c r="AY587" s="255" t="s">
        <v>233</v>
      </c>
    </row>
    <row r="588" s="14" customFormat="1">
      <c r="A588" s="14"/>
      <c r="B588" s="245"/>
      <c r="C588" s="246"/>
      <c r="D588" s="236" t="s">
        <v>242</v>
      </c>
      <c r="E588" s="247" t="s">
        <v>1</v>
      </c>
      <c r="F588" s="248" t="s">
        <v>1089</v>
      </c>
      <c r="G588" s="246"/>
      <c r="H588" s="249">
        <v>15.59</v>
      </c>
      <c r="I588" s="250"/>
      <c r="J588" s="246"/>
      <c r="K588" s="246"/>
      <c r="L588" s="251"/>
      <c r="M588" s="252"/>
      <c r="N588" s="253"/>
      <c r="O588" s="253"/>
      <c r="P588" s="253"/>
      <c r="Q588" s="253"/>
      <c r="R588" s="253"/>
      <c r="S588" s="253"/>
      <c r="T588" s="25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5" t="s">
        <v>242</v>
      </c>
      <c r="AU588" s="255" t="s">
        <v>89</v>
      </c>
      <c r="AV588" s="14" t="s">
        <v>89</v>
      </c>
      <c r="AW588" s="14" t="s">
        <v>36</v>
      </c>
      <c r="AX588" s="14" t="s">
        <v>79</v>
      </c>
      <c r="AY588" s="255" t="s">
        <v>233</v>
      </c>
    </row>
    <row r="589" s="14" customFormat="1">
      <c r="A589" s="14"/>
      <c r="B589" s="245"/>
      <c r="C589" s="246"/>
      <c r="D589" s="236" t="s">
        <v>242</v>
      </c>
      <c r="E589" s="247" t="s">
        <v>1</v>
      </c>
      <c r="F589" s="248" t="s">
        <v>1090</v>
      </c>
      <c r="G589" s="246"/>
      <c r="H589" s="249">
        <v>2.4159999999999999</v>
      </c>
      <c r="I589" s="250"/>
      <c r="J589" s="246"/>
      <c r="K589" s="246"/>
      <c r="L589" s="251"/>
      <c r="M589" s="252"/>
      <c r="N589" s="253"/>
      <c r="O589" s="253"/>
      <c r="P589" s="253"/>
      <c r="Q589" s="253"/>
      <c r="R589" s="253"/>
      <c r="S589" s="253"/>
      <c r="T589" s="25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5" t="s">
        <v>242</v>
      </c>
      <c r="AU589" s="255" t="s">
        <v>89</v>
      </c>
      <c r="AV589" s="14" t="s">
        <v>89</v>
      </c>
      <c r="AW589" s="14" t="s">
        <v>36</v>
      </c>
      <c r="AX589" s="14" t="s">
        <v>79</v>
      </c>
      <c r="AY589" s="255" t="s">
        <v>233</v>
      </c>
    </row>
    <row r="590" s="15" customFormat="1">
      <c r="A590" s="15"/>
      <c r="B590" s="266"/>
      <c r="C590" s="267"/>
      <c r="D590" s="236" t="s">
        <v>242</v>
      </c>
      <c r="E590" s="268" t="s">
        <v>1</v>
      </c>
      <c r="F590" s="269" t="s">
        <v>307</v>
      </c>
      <c r="G590" s="267"/>
      <c r="H590" s="270">
        <v>27.138000000000002</v>
      </c>
      <c r="I590" s="271"/>
      <c r="J590" s="267"/>
      <c r="K590" s="267"/>
      <c r="L590" s="272"/>
      <c r="M590" s="273"/>
      <c r="N590" s="274"/>
      <c r="O590" s="274"/>
      <c r="P590" s="274"/>
      <c r="Q590" s="274"/>
      <c r="R590" s="274"/>
      <c r="S590" s="274"/>
      <c r="T590" s="275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76" t="s">
        <v>242</v>
      </c>
      <c r="AU590" s="276" t="s">
        <v>89</v>
      </c>
      <c r="AV590" s="15" t="s">
        <v>240</v>
      </c>
      <c r="AW590" s="15" t="s">
        <v>36</v>
      </c>
      <c r="AX590" s="15" t="s">
        <v>87</v>
      </c>
      <c r="AY590" s="276" t="s">
        <v>233</v>
      </c>
    </row>
    <row r="591" s="2" customFormat="1" ht="22.2" customHeight="1">
      <c r="A591" s="39"/>
      <c r="B591" s="40"/>
      <c r="C591" s="221" t="s">
        <v>1097</v>
      </c>
      <c r="D591" s="221" t="s">
        <v>235</v>
      </c>
      <c r="E591" s="222" t="s">
        <v>1098</v>
      </c>
      <c r="F591" s="223" t="s">
        <v>1099</v>
      </c>
      <c r="G591" s="224" t="s">
        <v>238</v>
      </c>
      <c r="H591" s="225">
        <v>137.78999999999999</v>
      </c>
      <c r="I591" s="226"/>
      <c r="J591" s="227">
        <f>ROUND(I591*H591,2)</f>
        <v>0</v>
      </c>
      <c r="K591" s="223" t="s">
        <v>239</v>
      </c>
      <c r="L591" s="45"/>
      <c r="M591" s="228" t="s">
        <v>1</v>
      </c>
      <c r="N591" s="229" t="s">
        <v>44</v>
      </c>
      <c r="O591" s="92"/>
      <c r="P591" s="230">
        <f>O591*H591</f>
        <v>0</v>
      </c>
      <c r="Q591" s="230">
        <v>0</v>
      </c>
      <c r="R591" s="230">
        <f>Q591*H591</f>
        <v>0</v>
      </c>
      <c r="S591" s="230">
        <v>0.0070000000000000001</v>
      </c>
      <c r="T591" s="231">
        <f>S591*H591</f>
        <v>0.96453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2" t="s">
        <v>324</v>
      </c>
      <c r="AT591" s="232" t="s">
        <v>235</v>
      </c>
      <c r="AU591" s="232" t="s">
        <v>89</v>
      </c>
      <c r="AY591" s="18" t="s">
        <v>233</v>
      </c>
      <c r="BE591" s="233">
        <f>IF(N591="základní",J591,0)</f>
        <v>0</v>
      </c>
      <c r="BF591" s="233">
        <f>IF(N591="snížená",J591,0)</f>
        <v>0</v>
      </c>
      <c r="BG591" s="233">
        <f>IF(N591="zákl. přenesená",J591,0)</f>
        <v>0</v>
      </c>
      <c r="BH591" s="233">
        <f>IF(N591="sníž. přenesená",J591,0)</f>
        <v>0</v>
      </c>
      <c r="BI591" s="233">
        <f>IF(N591="nulová",J591,0)</f>
        <v>0</v>
      </c>
      <c r="BJ591" s="18" t="s">
        <v>87</v>
      </c>
      <c r="BK591" s="233">
        <f>ROUND(I591*H591,2)</f>
        <v>0</v>
      </c>
      <c r="BL591" s="18" t="s">
        <v>324</v>
      </c>
      <c r="BM591" s="232" t="s">
        <v>1100</v>
      </c>
    </row>
    <row r="592" s="14" customFormat="1">
      <c r="A592" s="14"/>
      <c r="B592" s="245"/>
      <c r="C592" s="246"/>
      <c r="D592" s="236" t="s">
        <v>242</v>
      </c>
      <c r="E592" s="247" t="s">
        <v>1</v>
      </c>
      <c r="F592" s="248" t="s">
        <v>1101</v>
      </c>
      <c r="G592" s="246"/>
      <c r="H592" s="249">
        <v>137.78999999999999</v>
      </c>
      <c r="I592" s="250"/>
      <c r="J592" s="246"/>
      <c r="K592" s="246"/>
      <c r="L592" s="251"/>
      <c r="M592" s="252"/>
      <c r="N592" s="253"/>
      <c r="O592" s="253"/>
      <c r="P592" s="253"/>
      <c r="Q592" s="253"/>
      <c r="R592" s="253"/>
      <c r="S592" s="253"/>
      <c r="T592" s="25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5" t="s">
        <v>242</v>
      </c>
      <c r="AU592" s="255" t="s">
        <v>89</v>
      </c>
      <c r="AV592" s="14" t="s">
        <v>89</v>
      </c>
      <c r="AW592" s="14" t="s">
        <v>36</v>
      </c>
      <c r="AX592" s="14" t="s">
        <v>87</v>
      </c>
      <c r="AY592" s="255" t="s">
        <v>233</v>
      </c>
    </row>
    <row r="593" s="2" customFormat="1" ht="22.2" customHeight="1">
      <c r="A593" s="39"/>
      <c r="B593" s="40"/>
      <c r="C593" s="221" t="s">
        <v>1102</v>
      </c>
      <c r="D593" s="221" t="s">
        <v>235</v>
      </c>
      <c r="E593" s="222" t="s">
        <v>1103</v>
      </c>
      <c r="F593" s="223" t="s">
        <v>1104</v>
      </c>
      <c r="G593" s="224" t="s">
        <v>332</v>
      </c>
      <c r="H593" s="225">
        <v>148.64099999999999</v>
      </c>
      <c r="I593" s="226"/>
      <c r="J593" s="227">
        <f>ROUND(I593*H593,2)</f>
        <v>0</v>
      </c>
      <c r="K593" s="223" t="s">
        <v>239</v>
      </c>
      <c r="L593" s="45"/>
      <c r="M593" s="228" t="s">
        <v>1</v>
      </c>
      <c r="N593" s="229" t="s">
        <v>44</v>
      </c>
      <c r="O593" s="92"/>
      <c r="P593" s="230">
        <f>O593*H593</f>
        <v>0</v>
      </c>
      <c r="Q593" s="230">
        <v>0</v>
      </c>
      <c r="R593" s="230">
        <f>Q593*H593</f>
        <v>0</v>
      </c>
      <c r="S593" s="230">
        <v>0.0060000000000000001</v>
      </c>
      <c r="T593" s="231">
        <f>S593*H593</f>
        <v>0.89184599999999992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2" t="s">
        <v>324</v>
      </c>
      <c r="AT593" s="232" t="s">
        <v>235</v>
      </c>
      <c r="AU593" s="232" t="s">
        <v>89</v>
      </c>
      <c r="AY593" s="18" t="s">
        <v>233</v>
      </c>
      <c r="BE593" s="233">
        <f>IF(N593="základní",J593,0)</f>
        <v>0</v>
      </c>
      <c r="BF593" s="233">
        <f>IF(N593="snížená",J593,0)</f>
        <v>0</v>
      </c>
      <c r="BG593" s="233">
        <f>IF(N593="zákl. přenesená",J593,0)</f>
        <v>0</v>
      </c>
      <c r="BH593" s="233">
        <f>IF(N593="sníž. přenesená",J593,0)</f>
        <v>0</v>
      </c>
      <c r="BI593" s="233">
        <f>IF(N593="nulová",J593,0)</f>
        <v>0</v>
      </c>
      <c r="BJ593" s="18" t="s">
        <v>87</v>
      </c>
      <c r="BK593" s="233">
        <f>ROUND(I593*H593,2)</f>
        <v>0</v>
      </c>
      <c r="BL593" s="18" t="s">
        <v>324</v>
      </c>
      <c r="BM593" s="232" t="s">
        <v>1105</v>
      </c>
    </row>
    <row r="594" s="14" customFormat="1">
      <c r="A594" s="14"/>
      <c r="B594" s="245"/>
      <c r="C594" s="246"/>
      <c r="D594" s="236" t="s">
        <v>242</v>
      </c>
      <c r="E594" s="247" t="s">
        <v>1</v>
      </c>
      <c r="F594" s="248" t="s">
        <v>1106</v>
      </c>
      <c r="G594" s="246"/>
      <c r="H594" s="249">
        <v>148.64099999999999</v>
      </c>
      <c r="I594" s="250"/>
      <c r="J594" s="246"/>
      <c r="K594" s="246"/>
      <c r="L594" s="251"/>
      <c r="M594" s="252"/>
      <c r="N594" s="253"/>
      <c r="O594" s="253"/>
      <c r="P594" s="253"/>
      <c r="Q594" s="253"/>
      <c r="R594" s="253"/>
      <c r="S594" s="253"/>
      <c r="T594" s="25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5" t="s">
        <v>242</v>
      </c>
      <c r="AU594" s="255" t="s">
        <v>89</v>
      </c>
      <c r="AV594" s="14" t="s">
        <v>89</v>
      </c>
      <c r="AW594" s="14" t="s">
        <v>36</v>
      </c>
      <c r="AX594" s="14" t="s">
        <v>87</v>
      </c>
      <c r="AY594" s="255" t="s">
        <v>233</v>
      </c>
    </row>
    <row r="595" s="2" customFormat="1" ht="22.2" customHeight="1">
      <c r="A595" s="39"/>
      <c r="B595" s="40"/>
      <c r="C595" s="221" t="s">
        <v>1107</v>
      </c>
      <c r="D595" s="221" t="s">
        <v>235</v>
      </c>
      <c r="E595" s="222" t="s">
        <v>1108</v>
      </c>
      <c r="F595" s="223" t="s">
        <v>1109</v>
      </c>
      <c r="G595" s="224" t="s">
        <v>332</v>
      </c>
      <c r="H595" s="225">
        <v>71.924999999999997</v>
      </c>
      <c r="I595" s="226"/>
      <c r="J595" s="227">
        <f>ROUND(I595*H595,2)</f>
        <v>0</v>
      </c>
      <c r="K595" s="223" t="s">
        <v>239</v>
      </c>
      <c r="L595" s="45"/>
      <c r="M595" s="228" t="s">
        <v>1</v>
      </c>
      <c r="N595" s="229" t="s">
        <v>44</v>
      </c>
      <c r="O595" s="92"/>
      <c r="P595" s="230">
        <f>O595*H595</f>
        <v>0</v>
      </c>
      <c r="Q595" s="230">
        <v>0</v>
      </c>
      <c r="R595" s="230">
        <f>Q595*H595</f>
        <v>0</v>
      </c>
      <c r="S595" s="230">
        <v>0.01</v>
      </c>
      <c r="T595" s="231">
        <f>S595*H595</f>
        <v>0.71924999999999994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2" t="s">
        <v>324</v>
      </c>
      <c r="AT595" s="232" t="s">
        <v>235</v>
      </c>
      <c r="AU595" s="232" t="s">
        <v>89</v>
      </c>
      <c r="AY595" s="18" t="s">
        <v>233</v>
      </c>
      <c r="BE595" s="233">
        <f>IF(N595="základní",J595,0)</f>
        <v>0</v>
      </c>
      <c r="BF595" s="233">
        <f>IF(N595="snížená",J595,0)</f>
        <v>0</v>
      </c>
      <c r="BG595" s="233">
        <f>IF(N595="zákl. přenesená",J595,0)</f>
        <v>0</v>
      </c>
      <c r="BH595" s="233">
        <f>IF(N595="sníž. přenesená",J595,0)</f>
        <v>0</v>
      </c>
      <c r="BI595" s="233">
        <f>IF(N595="nulová",J595,0)</f>
        <v>0</v>
      </c>
      <c r="BJ595" s="18" t="s">
        <v>87</v>
      </c>
      <c r="BK595" s="233">
        <f>ROUND(I595*H595,2)</f>
        <v>0</v>
      </c>
      <c r="BL595" s="18" t="s">
        <v>324</v>
      </c>
      <c r="BM595" s="232" t="s">
        <v>1110</v>
      </c>
    </row>
    <row r="596" s="14" customFormat="1">
      <c r="A596" s="14"/>
      <c r="B596" s="245"/>
      <c r="C596" s="246"/>
      <c r="D596" s="236" t="s">
        <v>242</v>
      </c>
      <c r="E596" s="247" t="s">
        <v>1</v>
      </c>
      <c r="F596" s="248" t="s">
        <v>1111</v>
      </c>
      <c r="G596" s="246"/>
      <c r="H596" s="249">
        <v>71.924999999999997</v>
      </c>
      <c r="I596" s="250"/>
      <c r="J596" s="246"/>
      <c r="K596" s="246"/>
      <c r="L596" s="251"/>
      <c r="M596" s="252"/>
      <c r="N596" s="253"/>
      <c r="O596" s="253"/>
      <c r="P596" s="253"/>
      <c r="Q596" s="253"/>
      <c r="R596" s="253"/>
      <c r="S596" s="253"/>
      <c r="T596" s="25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5" t="s">
        <v>242</v>
      </c>
      <c r="AU596" s="255" t="s">
        <v>89</v>
      </c>
      <c r="AV596" s="14" t="s">
        <v>89</v>
      </c>
      <c r="AW596" s="14" t="s">
        <v>36</v>
      </c>
      <c r="AX596" s="14" t="s">
        <v>87</v>
      </c>
      <c r="AY596" s="255" t="s">
        <v>233</v>
      </c>
    </row>
    <row r="597" s="2" customFormat="1" ht="19.8" customHeight="1">
      <c r="A597" s="39"/>
      <c r="B597" s="40"/>
      <c r="C597" s="221" t="s">
        <v>1112</v>
      </c>
      <c r="D597" s="221" t="s">
        <v>235</v>
      </c>
      <c r="E597" s="222" t="s">
        <v>1113</v>
      </c>
      <c r="F597" s="223" t="s">
        <v>1114</v>
      </c>
      <c r="G597" s="224" t="s">
        <v>238</v>
      </c>
      <c r="H597" s="225">
        <v>46.430999999999997</v>
      </c>
      <c r="I597" s="226"/>
      <c r="J597" s="227">
        <f>ROUND(I597*H597,2)</f>
        <v>0</v>
      </c>
      <c r="K597" s="223" t="s">
        <v>239</v>
      </c>
      <c r="L597" s="45"/>
      <c r="M597" s="228" t="s">
        <v>1</v>
      </c>
      <c r="N597" s="229" t="s">
        <v>44</v>
      </c>
      <c r="O597" s="92"/>
      <c r="P597" s="230">
        <f>O597*H597</f>
        <v>0</v>
      </c>
      <c r="Q597" s="230">
        <v>0</v>
      </c>
      <c r="R597" s="230">
        <f>Q597*H597</f>
        <v>0</v>
      </c>
      <c r="S597" s="230">
        <v>0.014</v>
      </c>
      <c r="T597" s="231">
        <f>S597*H597</f>
        <v>0.650034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2" t="s">
        <v>324</v>
      </c>
      <c r="AT597" s="232" t="s">
        <v>235</v>
      </c>
      <c r="AU597" s="232" t="s">
        <v>89</v>
      </c>
      <c r="AY597" s="18" t="s">
        <v>233</v>
      </c>
      <c r="BE597" s="233">
        <f>IF(N597="základní",J597,0)</f>
        <v>0</v>
      </c>
      <c r="BF597" s="233">
        <f>IF(N597="snížená",J597,0)</f>
        <v>0</v>
      </c>
      <c r="BG597" s="233">
        <f>IF(N597="zákl. přenesená",J597,0)</f>
        <v>0</v>
      </c>
      <c r="BH597" s="233">
        <f>IF(N597="sníž. přenesená",J597,0)</f>
        <v>0</v>
      </c>
      <c r="BI597" s="233">
        <f>IF(N597="nulová",J597,0)</f>
        <v>0</v>
      </c>
      <c r="BJ597" s="18" t="s">
        <v>87</v>
      </c>
      <c r="BK597" s="233">
        <f>ROUND(I597*H597,2)</f>
        <v>0</v>
      </c>
      <c r="BL597" s="18" t="s">
        <v>324</v>
      </c>
      <c r="BM597" s="232" t="s">
        <v>1115</v>
      </c>
    </row>
    <row r="598" s="14" customFormat="1">
      <c r="A598" s="14"/>
      <c r="B598" s="245"/>
      <c r="C598" s="246"/>
      <c r="D598" s="236" t="s">
        <v>242</v>
      </c>
      <c r="E598" s="247" t="s">
        <v>1</v>
      </c>
      <c r="F598" s="248" t="s">
        <v>1116</v>
      </c>
      <c r="G598" s="246"/>
      <c r="H598" s="249">
        <v>17.640000000000001</v>
      </c>
      <c r="I598" s="250"/>
      <c r="J598" s="246"/>
      <c r="K598" s="246"/>
      <c r="L598" s="251"/>
      <c r="M598" s="252"/>
      <c r="N598" s="253"/>
      <c r="O598" s="253"/>
      <c r="P598" s="253"/>
      <c r="Q598" s="253"/>
      <c r="R598" s="253"/>
      <c r="S598" s="253"/>
      <c r="T598" s="25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5" t="s">
        <v>242</v>
      </c>
      <c r="AU598" s="255" t="s">
        <v>89</v>
      </c>
      <c r="AV598" s="14" t="s">
        <v>89</v>
      </c>
      <c r="AW598" s="14" t="s">
        <v>36</v>
      </c>
      <c r="AX598" s="14" t="s">
        <v>79</v>
      </c>
      <c r="AY598" s="255" t="s">
        <v>233</v>
      </c>
    </row>
    <row r="599" s="14" customFormat="1">
      <c r="A599" s="14"/>
      <c r="B599" s="245"/>
      <c r="C599" s="246"/>
      <c r="D599" s="236" t="s">
        <v>242</v>
      </c>
      <c r="E599" s="247" t="s">
        <v>1</v>
      </c>
      <c r="F599" s="248" t="s">
        <v>1117</v>
      </c>
      <c r="G599" s="246"/>
      <c r="H599" s="249">
        <v>28.791</v>
      </c>
      <c r="I599" s="250"/>
      <c r="J599" s="246"/>
      <c r="K599" s="246"/>
      <c r="L599" s="251"/>
      <c r="M599" s="252"/>
      <c r="N599" s="253"/>
      <c r="O599" s="253"/>
      <c r="P599" s="253"/>
      <c r="Q599" s="253"/>
      <c r="R599" s="253"/>
      <c r="S599" s="253"/>
      <c r="T599" s="25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5" t="s">
        <v>242</v>
      </c>
      <c r="AU599" s="255" t="s">
        <v>89</v>
      </c>
      <c r="AV599" s="14" t="s">
        <v>89</v>
      </c>
      <c r="AW599" s="14" t="s">
        <v>36</v>
      </c>
      <c r="AX599" s="14" t="s">
        <v>79</v>
      </c>
      <c r="AY599" s="255" t="s">
        <v>233</v>
      </c>
    </row>
    <row r="600" s="15" customFormat="1">
      <c r="A600" s="15"/>
      <c r="B600" s="266"/>
      <c r="C600" s="267"/>
      <c r="D600" s="236" t="s">
        <v>242</v>
      </c>
      <c r="E600" s="268" t="s">
        <v>1</v>
      </c>
      <c r="F600" s="269" t="s">
        <v>307</v>
      </c>
      <c r="G600" s="267"/>
      <c r="H600" s="270">
        <v>46.430999999999997</v>
      </c>
      <c r="I600" s="271"/>
      <c r="J600" s="267"/>
      <c r="K600" s="267"/>
      <c r="L600" s="272"/>
      <c r="M600" s="273"/>
      <c r="N600" s="274"/>
      <c r="O600" s="274"/>
      <c r="P600" s="274"/>
      <c r="Q600" s="274"/>
      <c r="R600" s="274"/>
      <c r="S600" s="274"/>
      <c r="T600" s="27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76" t="s">
        <v>242</v>
      </c>
      <c r="AU600" s="276" t="s">
        <v>89</v>
      </c>
      <c r="AV600" s="15" t="s">
        <v>240</v>
      </c>
      <c r="AW600" s="15" t="s">
        <v>36</v>
      </c>
      <c r="AX600" s="15" t="s">
        <v>87</v>
      </c>
      <c r="AY600" s="276" t="s">
        <v>233</v>
      </c>
    </row>
    <row r="601" s="2" customFormat="1" ht="22.2" customHeight="1">
      <c r="A601" s="39"/>
      <c r="B601" s="40"/>
      <c r="C601" s="221" t="s">
        <v>1118</v>
      </c>
      <c r="D601" s="221" t="s">
        <v>235</v>
      </c>
      <c r="E601" s="222" t="s">
        <v>1119</v>
      </c>
      <c r="F601" s="223" t="s">
        <v>1120</v>
      </c>
      <c r="G601" s="224" t="s">
        <v>262</v>
      </c>
      <c r="H601" s="225">
        <v>24.905999999999999</v>
      </c>
      <c r="I601" s="226"/>
      <c r="J601" s="227">
        <f>ROUND(I601*H601,2)</f>
        <v>0</v>
      </c>
      <c r="K601" s="223" t="s">
        <v>239</v>
      </c>
      <c r="L601" s="45"/>
      <c r="M601" s="228" t="s">
        <v>1</v>
      </c>
      <c r="N601" s="229" t="s">
        <v>44</v>
      </c>
      <c r="O601" s="92"/>
      <c r="P601" s="230">
        <f>O601*H601</f>
        <v>0</v>
      </c>
      <c r="Q601" s="230">
        <v>0</v>
      </c>
      <c r="R601" s="230">
        <f>Q601*H601</f>
        <v>0</v>
      </c>
      <c r="S601" s="230">
        <v>0</v>
      </c>
      <c r="T601" s="231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2" t="s">
        <v>324</v>
      </c>
      <c r="AT601" s="232" t="s">
        <v>235</v>
      </c>
      <c r="AU601" s="232" t="s">
        <v>89</v>
      </c>
      <c r="AY601" s="18" t="s">
        <v>233</v>
      </c>
      <c r="BE601" s="233">
        <f>IF(N601="základní",J601,0)</f>
        <v>0</v>
      </c>
      <c r="BF601" s="233">
        <f>IF(N601="snížená",J601,0)</f>
        <v>0</v>
      </c>
      <c r="BG601" s="233">
        <f>IF(N601="zákl. přenesená",J601,0)</f>
        <v>0</v>
      </c>
      <c r="BH601" s="233">
        <f>IF(N601="sníž. přenesená",J601,0)</f>
        <v>0</v>
      </c>
      <c r="BI601" s="233">
        <f>IF(N601="nulová",J601,0)</f>
        <v>0</v>
      </c>
      <c r="BJ601" s="18" t="s">
        <v>87</v>
      </c>
      <c r="BK601" s="233">
        <f>ROUND(I601*H601,2)</f>
        <v>0</v>
      </c>
      <c r="BL601" s="18" t="s">
        <v>324</v>
      </c>
      <c r="BM601" s="232" t="s">
        <v>1121</v>
      </c>
    </row>
    <row r="602" s="12" customFormat="1" ht="22.8" customHeight="1">
      <c r="A602" s="12"/>
      <c r="B602" s="205"/>
      <c r="C602" s="206"/>
      <c r="D602" s="207" t="s">
        <v>78</v>
      </c>
      <c r="E602" s="219" t="s">
        <v>1122</v>
      </c>
      <c r="F602" s="219" t="s">
        <v>1123</v>
      </c>
      <c r="G602" s="206"/>
      <c r="H602" s="206"/>
      <c r="I602" s="209"/>
      <c r="J602" s="220">
        <f>BK602</f>
        <v>0</v>
      </c>
      <c r="K602" s="206"/>
      <c r="L602" s="211"/>
      <c r="M602" s="212"/>
      <c r="N602" s="213"/>
      <c r="O602" s="213"/>
      <c r="P602" s="214">
        <f>SUM(P603:P627)</f>
        <v>0</v>
      </c>
      <c r="Q602" s="213"/>
      <c r="R602" s="214">
        <f>SUM(R603:R627)</f>
        <v>3.5535268100000001</v>
      </c>
      <c r="S602" s="213"/>
      <c r="T602" s="215">
        <f>SUM(T603:T627)</f>
        <v>5.4557091299999998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216" t="s">
        <v>89</v>
      </c>
      <c r="AT602" s="217" t="s">
        <v>78</v>
      </c>
      <c r="AU602" s="217" t="s">
        <v>87</v>
      </c>
      <c r="AY602" s="216" t="s">
        <v>233</v>
      </c>
      <c r="BK602" s="218">
        <f>SUM(BK603:BK627)</f>
        <v>0</v>
      </c>
    </row>
    <row r="603" s="2" customFormat="1" ht="22.2" customHeight="1">
      <c r="A603" s="39"/>
      <c r="B603" s="40"/>
      <c r="C603" s="221" t="s">
        <v>1124</v>
      </c>
      <c r="D603" s="221" t="s">
        <v>235</v>
      </c>
      <c r="E603" s="222" t="s">
        <v>1125</v>
      </c>
      <c r="F603" s="223" t="s">
        <v>1126</v>
      </c>
      <c r="G603" s="224" t="s">
        <v>565</v>
      </c>
      <c r="H603" s="225">
        <v>2</v>
      </c>
      <c r="I603" s="226"/>
      <c r="J603" s="227">
        <f>ROUND(I603*H603,2)</f>
        <v>0</v>
      </c>
      <c r="K603" s="223" t="s">
        <v>239</v>
      </c>
      <c r="L603" s="45"/>
      <c r="M603" s="228" t="s">
        <v>1</v>
      </c>
      <c r="N603" s="229" t="s">
        <v>44</v>
      </c>
      <c r="O603" s="92"/>
      <c r="P603" s="230">
        <f>O603*H603</f>
        <v>0</v>
      </c>
      <c r="Q603" s="230">
        <v>0</v>
      </c>
      <c r="R603" s="230">
        <f>Q603*H603</f>
        <v>0</v>
      </c>
      <c r="S603" s="230">
        <v>0.00059999999999999995</v>
      </c>
      <c r="T603" s="231">
        <f>S603*H603</f>
        <v>0.0011999999999999999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2" t="s">
        <v>324</v>
      </c>
      <c r="AT603" s="232" t="s">
        <v>235</v>
      </c>
      <c r="AU603" s="232" t="s">
        <v>89</v>
      </c>
      <c r="AY603" s="18" t="s">
        <v>233</v>
      </c>
      <c r="BE603" s="233">
        <f>IF(N603="základní",J603,0)</f>
        <v>0</v>
      </c>
      <c r="BF603" s="233">
        <f>IF(N603="snížená",J603,0)</f>
        <v>0</v>
      </c>
      <c r="BG603" s="233">
        <f>IF(N603="zákl. přenesená",J603,0)</f>
        <v>0</v>
      </c>
      <c r="BH603" s="233">
        <f>IF(N603="sníž. přenesená",J603,0)</f>
        <v>0</v>
      </c>
      <c r="BI603" s="233">
        <f>IF(N603="nulová",J603,0)</f>
        <v>0</v>
      </c>
      <c r="BJ603" s="18" t="s">
        <v>87</v>
      </c>
      <c r="BK603" s="233">
        <f>ROUND(I603*H603,2)</f>
        <v>0</v>
      </c>
      <c r="BL603" s="18" t="s">
        <v>324</v>
      </c>
      <c r="BM603" s="232" t="s">
        <v>1127</v>
      </c>
    </row>
    <row r="604" s="14" customFormat="1">
      <c r="A604" s="14"/>
      <c r="B604" s="245"/>
      <c r="C604" s="246"/>
      <c r="D604" s="236" t="s">
        <v>242</v>
      </c>
      <c r="E604" s="247" t="s">
        <v>1</v>
      </c>
      <c r="F604" s="248" t="s">
        <v>1128</v>
      </c>
      <c r="G604" s="246"/>
      <c r="H604" s="249">
        <v>2</v>
      </c>
      <c r="I604" s="250"/>
      <c r="J604" s="246"/>
      <c r="K604" s="246"/>
      <c r="L604" s="251"/>
      <c r="M604" s="252"/>
      <c r="N604" s="253"/>
      <c r="O604" s="253"/>
      <c r="P604" s="253"/>
      <c r="Q604" s="253"/>
      <c r="R604" s="253"/>
      <c r="S604" s="253"/>
      <c r="T604" s="25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5" t="s">
        <v>242</v>
      </c>
      <c r="AU604" s="255" t="s">
        <v>89</v>
      </c>
      <c r="AV604" s="14" t="s">
        <v>89</v>
      </c>
      <c r="AW604" s="14" t="s">
        <v>36</v>
      </c>
      <c r="AX604" s="14" t="s">
        <v>87</v>
      </c>
      <c r="AY604" s="255" t="s">
        <v>233</v>
      </c>
    </row>
    <row r="605" s="2" customFormat="1" ht="22.2" customHeight="1">
      <c r="A605" s="39"/>
      <c r="B605" s="40"/>
      <c r="C605" s="221" t="s">
        <v>1129</v>
      </c>
      <c r="D605" s="221" t="s">
        <v>235</v>
      </c>
      <c r="E605" s="222" t="s">
        <v>1130</v>
      </c>
      <c r="F605" s="223" t="s">
        <v>1131</v>
      </c>
      <c r="G605" s="224" t="s">
        <v>565</v>
      </c>
      <c r="H605" s="225">
        <v>2</v>
      </c>
      <c r="I605" s="226"/>
      <c r="J605" s="227">
        <f>ROUND(I605*H605,2)</f>
        <v>0</v>
      </c>
      <c r="K605" s="223" t="s">
        <v>239</v>
      </c>
      <c r="L605" s="45"/>
      <c r="M605" s="228" t="s">
        <v>1</v>
      </c>
      <c r="N605" s="229" t="s">
        <v>44</v>
      </c>
      <c r="O605" s="92"/>
      <c r="P605" s="230">
        <f>O605*H605</f>
        <v>0</v>
      </c>
      <c r="Q605" s="230">
        <v>0</v>
      </c>
      <c r="R605" s="230">
        <f>Q605*H605</f>
        <v>0</v>
      </c>
      <c r="S605" s="230">
        <v>0.00059999999999999995</v>
      </c>
      <c r="T605" s="231">
        <f>S605*H605</f>
        <v>0.0011999999999999999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2" t="s">
        <v>324</v>
      </c>
      <c r="AT605" s="232" t="s">
        <v>235</v>
      </c>
      <c r="AU605" s="232" t="s">
        <v>89</v>
      </c>
      <c r="AY605" s="18" t="s">
        <v>233</v>
      </c>
      <c r="BE605" s="233">
        <f>IF(N605="základní",J605,0)</f>
        <v>0</v>
      </c>
      <c r="BF605" s="233">
        <f>IF(N605="snížená",J605,0)</f>
        <v>0</v>
      </c>
      <c r="BG605" s="233">
        <f>IF(N605="zákl. přenesená",J605,0)</f>
        <v>0</v>
      </c>
      <c r="BH605" s="233">
        <f>IF(N605="sníž. přenesená",J605,0)</f>
        <v>0</v>
      </c>
      <c r="BI605" s="233">
        <f>IF(N605="nulová",J605,0)</f>
        <v>0</v>
      </c>
      <c r="BJ605" s="18" t="s">
        <v>87</v>
      </c>
      <c r="BK605" s="233">
        <f>ROUND(I605*H605,2)</f>
        <v>0</v>
      </c>
      <c r="BL605" s="18" t="s">
        <v>324</v>
      </c>
      <c r="BM605" s="232" t="s">
        <v>1132</v>
      </c>
    </row>
    <row r="606" s="14" customFormat="1">
      <c r="A606" s="14"/>
      <c r="B606" s="245"/>
      <c r="C606" s="246"/>
      <c r="D606" s="236" t="s">
        <v>242</v>
      </c>
      <c r="E606" s="247" t="s">
        <v>1</v>
      </c>
      <c r="F606" s="248" t="s">
        <v>1133</v>
      </c>
      <c r="G606" s="246"/>
      <c r="H606" s="249">
        <v>2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5" t="s">
        <v>242</v>
      </c>
      <c r="AU606" s="255" t="s">
        <v>89</v>
      </c>
      <c r="AV606" s="14" t="s">
        <v>89</v>
      </c>
      <c r="AW606" s="14" t="s">
        <v>36</v>
      </c>
      <c r="AX606" s="14" t="s">
        <v>87</v>
      </c>
      <c r="AY606" s="255" t="s">
        <v>233</v>
      </c>
    </row>
    <row r="607" s="2" customFormat="1" ht="22.2" customHeight="1">
      <c r="A607" s="39"/>
      <c r="B607" s="40"/>
      <c r="C607" s="221" t="s">
        <v>1134</v>
      </c>
      <c r="D607" s="221" t="s">
        <v>235</v>
      </c>
      <c r="E607" s="222" t="s">
        <v>1135</v>
      </c>
      <c r="F607" s="223" t="s">
        <v>1136</v>
      </c>
      <c r="G607" s="224" t="s">
        <v>565</v>
      </c>
      <c r="H607" s="225">
        <v>3</v>
      </c>
      <c r="I607" s="226"/>
      <c r="J607" s="227">
        <f>ROUND(I607*H607,2)</f>
        <v>0</v>
      </c>
      <c r="K607" s="223" t="s">
        <v>239</v>
      </c>
      <c r="L607" s="45"/>
      <c r="M607" s="228" t="s">
        <v>1</v>
      </c>
      <c r="N607" s="229" t="s">
        <v>44</v>
      </c>
      <c r="O607" s="92"/>
      <c r="P607" s="230">
        <f>O607*H607</f>
        <v>0</v>
      </c>
      <c r="Q607" s="230">
        <v>0</v>
      </c>
      <c r="R607" s="230">
        <f>Q607*H607</f>
        <v>0</v>
      </c>
      <c r="S607" s="230">
        <v>0</v>
      </c>
      <c r="T607" s="231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32" t="s">
        <v>324</v>
      </c>
      <c r="AT607" s="232" t="s">
        <v>235</v>
      </c>
      <c r="AU607" s="232" t="s">
        <v>89</v>
      </c>
      <c r="AY607" s="18" t="s">
        <v>233</v>
      </c>
      <c r="BE607" s="233">
        <f>IF(N607="základní",J607,0)</f>
        <v>0</v>
      </c>
      <c r="BF607" s="233">
        <f>IF(N607="snížená",J607,0)</f>
        <v>0</v>
      </c>
      <c r="BG607" s="233">
        <f>IF(N607="zákl. přenesená",J607,0)</f>
        <v>0</v>
      </c>
      <c r="BH607" s="233">
        <f>IF(N607="sníž. přenesená",J607,0)</f>
        <v>0</v>
      </c>
      <c r="BI607" s="233">
        <f>IF(N607="nulová",J607,0)</f>
        <v>0</v>
      </c>
      <c r="BJ607" s="18" t="s">
        <v>87</v>
      </c>
      <c r="BK607" s="233">
        <f>ROUND(I607*H607,2)</f>
        <v>0</v>
      </c>
      <c r="BL607" s="18" t="s">
        <v>324</v>
      </c>
      <c r="BM607" s="232" t="s">
        <v>1137</v>
      </c>
    </row>
    <row r="608" s="14" customFormat="1">
      <c r="A608" s="14"/>
      <c r="B608" s="245"/>
      <c r="C608" s="246"/>
      <c r="D608" s="236" t="s">
        <v>242</v>
      </c>
      <c r="E608" s="247" t="s">
        <v>1</v>
      </c>
      <c r="F608" s="248" t="s">
        <v>1138</v>
      </c>
      <c r="G608" s="246"/>
      <c r="H608" s="249">
        <v>3</v>
      </c>
      <c r="I608" s="250"/>
      <c r="J608" s="246"/>
      <c r="K608" s="246"/>
      <c r="L608" s="251"/>
      <c r="M608" s="252"/>
      <c r="N608" s="253"/>
      <c r="O608" s="253"/>
      <c r="P608" s="253"/>
      <c r="Q608" s="253"/>
      <c r="R608" s="253"/>
      <c r="S608" s="253"/>
      <c r="T608" s="25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5" t="s">
        <v>242</v>
      </c>
      <c r="AU608" s="255" t="s">
        <v>89</v>
      </c>
      <c r="AV608" s="14" t="s">
        <v>89</v>
      </c>
      <c r="AW608" s="14" t="s">
        <v>36</v>
      </c>
      <c r="AX608" s="14" t="s">
        <v>87</v>
      </c>
      <c r="AY608" s="255" t="s">
        <v>233</v>
      </c>
    </row>
    <row r="609" s="2" customFormat="1" ht="22.2" customHeight="1">
      <c r="A609" s="39"/>
      <c r="B609" s="40"/>
      <c r="C609" s="221" t="s">
        <v>1139</v>
      </c>
      <c r="D609" s="221" t="s">
        <v>235</v>
      </c>
      <c r="E609" s="222" t="s">
        <v>1140</v>
      </c>
      <c r="F609" s="223" t="s">
        <v>1141</v>
      </c>
      <c r="G609" s="224" t="s">
        <v>238</v>
      </c>
      <c r="H609" s="225">
        <v>209.01300000000001</v>
      </c>
      <c r="I609" s="226"/>
      <c r="J609" s="227">
        <f>ROUND(I609*H609,2)</f>
        <v>0</v>
      </c>
      <c r="K609" s="223" t="s">
        <v>239</v>
      </c>
      <c r="L609" s="45"/>
      <c r="M609" s="228" t="s">
        <v>1</v>
      </c>
      <c r="N609" s="229" t="s">
        <v>44</v>
      </c>
      <c r="O609" s="92"/>
      <c r="P609" s="230">
        <f>O609*H609</f>
        <v>0</v>
      </c>
      <c r="Q609" s="230">
        <v>0.016740000000000001</v>
      </c>
      <c r="R609" s="230">
        <f>Q609*H609</f>
        <v>3.4988776200000005</v>
      </c>
      <c r="S609" s="230">
        <v>0</v>
      </c>
      <c r="T609" s="231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32" t="s">
        <v>324</v>
      </c>
      <c r="AT609" s="232" t="s">
        <v>235</v>
      </c>
      <c r="AU609" s="232" t="s">
        <v>89</v>
      </c>
      <c r="AY609" s="18" t="s">
        <v>233</v>
      </c>
      <c r="BE609" s="233">
        <f>IF(N609="základní",J609,0)</f>
        <v>0</v>
      </c>
      <c r="BF609" s="233">
        <f>IF(N609="snížená",J609,0)</f>
        <v>0</v>
      </c>
      <c r="BG609" s="233">
        <f>IF(N609="zákl. přenesená",J609,0)</f>
        <v>0</v>
      </c>
      <c r="BH609" s="233">
        <f>IF(N609="sníž. přenesená",J609,0)</f>
        <v>0</v>
      </c>
      <c r="BI609" s="233">
        <f>IF(N609="nulová",J609,0)</f>
        <v>0</v>
      </c>
      <c r="BJ609" s="18" t="s">
        <v>87</v>
      </c>
      <c r="BK609" s="233">
        <f>ROUND(I609*H609,2)</f>
        <v>0</v>
      </c>
      <c r="BL609" s="18" t="s">
        <v>324</v>
      </c>
      <c r="BM609" s="232" t="s">
        <v>1142</v>
      </c>
    </row>
    <row r="610" s="13" customFormat="1">
      <c r="A610" s="13"/>
      <c r="B610" s="234"/>
      <c r="C610" s="235"/>
      <c r="D610" s="236" t="s">
        <v>242</v>
      </c>
      <c r="E610" s="237" t="s">
        <v>1</v>
      </c>
      <c r="F610" s="238" t="s">
        <v>1143</v>
      </c>
      <c r="G610" s="235"/>
      <c r="H610" s="237" t="s">
        <v>1</v>
      </c>
      <c r="I610" s="239"/>
      <c r="J610" s="235"/>
      <c r="K610" s="235"/>
      <c r="L610" s="240"/>
      <c r="M610" s="241"/>
      <c r="N610" s="242"/>
      <c r="O610" s="242"/>
      <c r="P610" s="242"/>
      <c r="Q610" s="242"/>
      <c r="R610" s="242"/>
      <c r="S610" s="242"/>
      <c r="T610" s="24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4" t="s">
        <v>242</v>
      </c>
      <c r="AU610" s="244" t="s">
        <v>89</v>
      </c>
      <c r="AV610" s="13" t="s">
        <v>87</v>
      </c>
      <c r="AW610" s="13" t="s">
        <v>36</v>
      </c>
      <c r="AX610" s="13" t="s">
        <v>79</v>
      </c>
      <c r="AY610" s="244" t="s">
        <v>233</v>
      </c>
    </row>
    <row r="611" s="14" customFormat="1">
      <c r="A611" s="14"/>
      <c r="B611" s="245"/>
      <c r="C611" s="246"/>
      <c r="D611" s="236" t="s">
        <v>242</v>
      </c>
      <c r="E611" s="247" t="s">
        <v>1</v>
      </c>
      <c r="F611" s="248" t="s">
        <v>1144</v>
      </c>
      <c r="G611" s="246"/>
      <c r="H611" s="249">
        <v>60</v>
      </c>
      <c r="I611" s="250"/>
      <c r="J611" s="246"/>
      <c r="K611" s="246"/>
      <c r="L611" s="251"/>
      <c r="M611" s="252"/>
      <c r="N611" s="253"/>
      <c r="O611" s="253"/>
      <c r="P611" s="253"/>
      <c r="Q611" s="253"/>
      <c r="R611" s="253"/>
      <c r="S611" s="253"/>
      <c r="T611" s="25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5" t="s">
        <v>242</v>
      </c>
      <c r="AU611" s="255" t="s">
        <v>89</v>
      </c>
      <c r="AV611" s="14" t="s">
        <v>89</v>
      </c>
      <c r="AW611" s="14" t="s">
        <v>36</v>
      </c>
      <c r="AX611" s="14" t="s">
        <v>79</v>
      </c>
      <c r="AY611" s="255" t="s">
        <v>233</v>
      </c>
    </row>
    <row r="612" s="14" customFormat="1">
      <c r="A612" s="14"/>
      <c r="B612" s="245"/>
      <c r="C612" s="246"/>
      <c r="D612" s="236" t="s">
        <v>242</v>
      </c>
      <c r="E612" s="247" t="s">
        <v>1</v>
      </c>
      <c r="F612" s="248" t="s">
        <v>1145</v>
      </c>
      <c r="G612" s="246"/>
      <c r="H612" s="249">
        <v>149.01300000000001</v>
      </c>
      <c r="I612" s="250"/>
      <c r="J612" s="246"/>
      <c r="K612" s="246"/>
      <c r="L612" s="251"/>
      <c r="M612" s="252"/>
      <c r="N612" s="253"/>
      <c r="O612" s="253"/>
      <c r="P612" s="253"/>
      <c r="Q612" s="253"/>
      <c r="R612" s="253"/>
      <c r="S612" s="253"/>
      <c r="T612" s="254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5" t="s">
        <v>242</v>
      </c>
      <c r="AU612" s="255" t="s">
        <v>89</v>
      </c>
      <c r="AV612" s="14" t="s">
        <v>89</v>
      </c>
      <c r="AW612" s="14" t="s">
        <v>36</v>
      </c>
      <c r="AX612" s="14" t="s">
        <v>79</v>
      </c>
      <c r="AY612" s="255" t="s">
        <v>233</v>
      </c>
    </row>
    <row r="613" s="15" customFormat="1">
      <c r="A613" s="15"/>
      <c r="B613" s="266"/>
      <c r="C613" s="267"/>
      <c r="D613" s="236" t="s">
        <v>242</v>
      </c>
      <c r="E613" s="268" t="s">
        <v>1</v>
      </c>
      <c r="F613" s="269" t="s">
        <v>307</v>
      </c>
      <c r="G613" s="267"/>
      <c r="H613" s="270">
        <v>209.01300000000001</v>
      </c>
      <c r="I613" s="271"/>
      <c r="J613" s="267"/>
      <c r="K613" s="267"/>
      <c r="L613" s="272"/>
      <c r="M613" s="273"/>
      <c r="N613" s="274"/>
      <c r="O613" s="274"/>
      <c r="P613" s="274"/>
      <c r="Q613" s="274"/>
      <c r="R613" s="274"/>
      <c r="S613" s="274"/>
      <c r="T613" s="275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76" t="s">
        <v>242</v>
      </c>
      <c r="AU613" s="276" t="s">
        <v>89</v>
      </c>
      <c r="AV613" s="15" t="s">
        <v>240</v>
      </c>
      <c r="AW613" s="15" t="s">
        <v>36</v>
      </c>
      <c r="AX613" s="15" t="s">
        <v>87</v>
      </c>
      <c r="AY613" s="276" t="s">
        <v>233</v>
      </c>
    </row>
    <row r="614" s="2" customFormat="1" ht="22.2" customHeight="1">
      <c r="A614" s="39"/>
      <c r="B614" s="40"/>
      <c r="C614" s="221" t="s">
        <v>1146</v>
      </c>
      <c r="D614" s="221" t="s">
        <v>235</v>
      </c>
      <c r="E614" s="222" t="s">
        <v>1147</v>
      </c>
      <c r="F614" s="223" t="s">
        <v>1148</v>
      </c>
      <c r="G614" s="224" t="s">
        <v>238</v>
      </c>
      <c r="H614" s="225">
        <v>209.01300000000001</v>
      </c>
      <c r="I614" s="226"/>
      <c r="J614" s="227">
        <f>ROUND(I614*H614,2)</f>
        <v>0</v>
      </c>
      <c r="K614" s="223" t="s">
        <v>239</v>
      </c>
      <c r="L614" s="45"/>
      <c r="M614" s="228" t="s">
        <v>1</v>
      </c>
      <c r="N614" s="229" t="s">
        <v>44</v>
      </c>
      <c r="O614" s="92"/>
      <c r="P614" s="230">
        <f>O614*H614</f>
        <v>0</v>
      </c>
      <c r="Q614" s="230">
        <v>0.00010000000000000001</v>
      </c>
      <c r="R614" s="230">
        <f>Q614*H614</f>
        <v>0.020901300000000001</v>
      </c>
      <c r="S614" s="230">
        <v>0</v>
      </c>
      <c r="T614" s="231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2" t="s">
        <v>324</v>
      </c>
      <c r="AT614" s="232" t="s">
        <v>235</v>
      </c>
      <c r="AU614" s="232" t="s">
        <v>89</v>
      </c>
      <c r="AY614" s="18" t="s">
        <v>233</v>
      </c>
      <c r="BE614" s="233">
        <f>IF(N614="základní",J614,0)</f>
        <v>0</v>
      </c>
      <c r="BF614" s="233">
        <f>IF(N614="snížená",J614,0)</f>
        <v>0</v>
      </c>
      <c r="BG614" s="233">
        <f>IF(N614="zákl. přenesená",J614,0)</f>
        <v>0</v>
      </c>
      <c r="BH614" s="233">
        <f>IF(N614="sníž. přenesená",J614,0)</f>
        <v>0</v>
      </c>
      <c r="BI614" s="233">
        <f>IF(N614="nulová",J614,0)</f>
        <v>0</v>
      </c>
      <c r="BJ614" s="18" t="s">
        <v>87</v>
      </c>
      <c r="BK614" s="233">
        <f>ROUND(I614*H614,2)</f>
        <v>0</v>
      </c>
      <c r="BL614" s="18" t="s">
        <v>324</v>
      </c>
      <c r="BM614" s="232" t="s">
        <v>1149</v>
      </c>
    </row>
    <row r="615" s="14" customFormat="1">
      <c r="A615" s="14"/>
      <c r="B615" s="245"/>
      <c r="C615" s="246"/>
      <c r="D615" s="236" t="s">
        <v>242</v>
      </c>
      <c r="E615" s="247" t="s">
        <v>1</v>
      </c>
      <c r="F615" s="248" t="s">
        <v>1150</v>
      </c>
      <c r="G615" s="246"/>
      <c r="H615" s="249">
        <v>209.01300000000001</v>
      </c>
      <c r="I615" s="250"/>
      <c r="J615" s="246"/>
      <c r="K615" s="246"/>
      <c r="L615" s="251"/>
      <c r="M615" s="252"/>
      <c r="N615" s="253"/>
      <c r="O615" s="253"/>
      <c r="P615" s="253"/>
      <c r="Q615" s="253"/>
      <c r="R615" s="253"/>
      <c r="S615" s="253"/>
      <c r="T615" s="25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5" t="s">
        <v>242</v>
      </c>
      <c r="AU615" s="255" t="s">
        <v>89</v>
      </c>
      <c r="AV615" s="14" t="s">
        <v>89</v>
      </c>
      <c r="AW615" s="14" t="s">
        <v>36</v>
      </c>
      <c r="AX615" s="14" t="s">
        <v>87</v>
      </c>
      <c r="AY615" s="255" t="s">
        <v>233</v>
      </c>
    </row>
    <row r="616" s="2" customFormat="1" ht="22.2" customHeight="1">
      <c r="A616" s="39"/>
      <c r="B616" s="40"/>
      <c r="C616" s="221" t="s">
        <v>1151</v>
      </c>
      <c r="D616" s="221" t="s">
        <v>235</v>
      </c>
      <c r="E616" s="222" t="s">
        <v>1152</v>
      </c>
      <c r="F616" s="223" t="s">
        <v>1153</v>
      </c>
      <c r="G616" s="224" t="s">
        <v>238</v>
      </c>
      <c r="H616" s="225">
        <v>273.07400000000001</v>
      </c>
      <c r="I616" s="226"/>
      <c r="J616" s="227">
        <f>ROUND(I616*H616,2)</f>
        <v>0</v>
      </c>
      <c r="K616" s="223" t="s">
        <v>239</v>
      </c>
      <c r="L616" s="45"/>
      <c r="M616" s="228" t="s">
        <v>1</v>
      </c>
      <c r="N616" s="229" t="s">
        <v>44</v>
      </c>
      <c r="O616" s="92"/>
      <c r="P616" s="230">
        <f>O616*H616</f>
        <v>0</v>
      </c>
      <c r="Q616" s="230">
        <v>0</v>
      </c>
      <c r="R616" s="230">
        <f>Q616*H616</f>
        <v>0</v>
      </c>
      <c r="S616" s="230">
        <v>0</v>
      </c>
      <c r="T616" s="231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32" t="s">
        <v>324</v>
      </c>
      <c r="AT616" s="232" t="s">
        <v>235</v>
      </c>
      <c r="AU616" s="232" t="s">
        <v>89</v>
      </c>
      <c r="AY616" s="18" t="s">
        <v>233</v>
      </c>
      <c r="BE616" s="233">
        <f>IF(N616="základní",J616,0)</f>
        <v>0</v>
      </c>
      <c r="BF616" s="233">
        <f>IF(N616="snížená",J616,0)</f>
        <v>0</v>
      </c>
      <c r="BG616" s="233">
        <f>IF(N616="zákl. přenesená",J616,0)</f>
        <v>0</v>
      </c>
      <c r="BH616" s="233">
        <f>IF(N616="sníž. přenesená",J616,0)</f>
        <v>0</v>
      </c>
      <c r="BI616" s="233">
        <f>IF(N616="nulová",J616,0)</f>
        <v>0</v>
      </c>
      <c r="BJ616" s="18" t="s">
        <v>87</v>
      </c>
      <c r="BK616" s="233">
        <f>ROUND(I616*H616,2)</f>
        <v>0</v>
      </c>
      <c r="BL616" s="18" t="s">
        <v>324</v>
      </c>
      <c r="BM616" s="232" t="s">
        <v>1154</v>
      </c>
    </row>
    <row r="617" s="13" customFormat="1">
      <c r="A617" s="13"/>
      <c r="B617" s="234"/>
      <c r="C617" s="235"/>
      <c r="D617" s="236" t="s">
        <v>242</v>
      </c>
      <c r="E617" s="237" t="s">
        <v>1</v>
      </c>
      <c r="F617" s="238" t="s">
        <v>1143</v>
      </c>
      <c r="G617" s="235"/>
      <c r="H617" s="237" t="s">
        <v>1</v>
      </c>
      <c r="I617" s="239"/>
      <c r="J617" s="235"/>
      <c r="K617" s="235"/>
      <c r="L617" s="240"/>
      <c r="M617" s="241"/>
      <c r="N617" s="242"/>
      <c r="O617" s="242"/>
      <c r="P617" s="242"/>
      <c r="Q617" s="242"/>
      <c r="R617" s="242"/>
      <c r="S617" s="242"/>
      <c r="T617" s="24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4" t="s">
        <v>242</v>
      </c>
      <c r="AU617" s="244" t="s">
        <v>89</v>
      </c>
      <c r="AV617" s="13" t="s">
        <v>87</v>
      </c>
      <c r="AW617" s="13" t="s">
        <v>36</v>
      </c>
      <c r="AX617" s="13" t="s">
        <v>79</v>
      </c>
      <c r="AY617" s="244" t="s">
        <v>233</v>
      </c>
    </row>
    <row r="618" s="14" customFormat="1">
      <c r="A618" s="14"/>
      <c r="B618" s="245"/>
      <c r="C618" s="246"/>
      <c r="D618" s="236" t="s">
        <v>242</v>
      </c>
      <c r="E618" s="247" t="s">
        <v>1</v>
      </c>
      <c r="F618" s="248" t="s">
        <v>1155</v>
      </c>
      <c r="G618" s="246"/>
      <c r="H618" s="249">
        <v>273.07400000000001</v>
      </c>
      <c r="I618" s="250"/>
      <c r="J618" s="246"/>
      <c r="K618" s="246"/>
      <c r="L618" s="251"/>
      <c r="M618" s="252"/>
      <c r="N618" s="253"/>
      <c r="O618" s="253"/>
      <c r="P618" s="253"/>
      <c r="Q618" s="253"/>
      <c r="R618" s="253"/>
      <c r="S618" s="253"/>
      <c r="T618" s="25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5" t="s">
        <v>242</v>
      </c>
      <c r="AU618" s="255" t="s">
        <v>89</v>
      </c>
      <c r="AV618" s="14" t="s">
        <v>89</v>
      </c>
      <c r="AW618" s="14" t="s">
        <v>36</v>
      </c>
      <c r="AX618" s="14" t="s">
        <v>87</v>
      </c>
      <c r="AY618" s="255" t="s">
        <v>233</v>
      </c>
    </row>
    <row r="619" s="2" customFormat="1" ht="14.4" customHeight="1">
      <c r="A619" s="39"/>
      <c r="B619" s="40"/>
      <c r="C619" s="256" t="s">
        <v>1156</v>
      </c>
      <c r="D619" s="256" t="s">
        <v>284</v>
      </c>
      <c r="E619" s="257" t="s">
        <v>1157</v>
      </c>
      <c r="F619" s="258" t="s">
        <v>1158</v>
      </c>
      <c r="G619" s="259" t="s">
        <v>238</v>
      </c>
      <c r="H619" s="260">
        <v>306.79899999999998</v>
      </c>
      <c r="I619" s="261"/>
      <c r="J619" s="262">
        <f>ROUND(I619*H619,2)</f>
        <v>0</v>
      </c>
      <c r="K619" s="258" t="s">
        <v>239</v>
      </c>
      <c r="L619" s="263"/>
      <c r="M619" s="264" t="s">
        <v>1</v>
      </c>
      <c r="N619" s="265" t="s">
        <v>44</v>
      </c>
      <c r="O619" s="92"/>
      <c r="P619" s="230">
        <f>O619*H619</f>
        <v>0</v>
      </c>
      <c r="Q619" s="230">
        <v>0.00011</v>
      </c>
      <c r="R619" s="230">
        <f>Q619*H619</f>
        <v>0.033747889999999996</v>
      </c>
      <c r="S619" s="230">
        <v>0</v>
      </c>
      <c r="T619" s="231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2" t="s">
        <v>414</v>
      </c>
      <c r="AT619" s="232" t="s">
        <v>284</v>
      </c>
      <c r="AU619" s="232" t="s">
        <v>89</v>
      </c>
      <c r="AY619" s="18" t="s">
        <v>233</v>
      </c>
      <c r="BE619" s="233">
        <f>IF(N619="základní",J619,0)</f>
        <v>0</v>
      </c>
      <c r="BF619" s="233">
        <f>IF(N619="snížená",J619,0)</f>
        <v>0</v>
      </c>
      <c r="BG619" s="233">
        <f>IF(N619="zákl. přenesená",J619,0)</f>
        <v>0</v>
      </c>
      <c r="BH619" s="233">
        <f>IF(N619="sníž. přenesená",J619,0)</f>
        <v>0</v>
      </c>
      <c r="BI619" s="233">
        <f>IF(N619="nulová",J619,0)</f>
        <v>0</v>
      </c>
      <c r="BJ619" s="18" t="s">
        <v>87</v>
      </c>
      <c r="BK619" s="233">
        <f>ROUND(I619*H619,2)</f>
        <v>0</v>
      </c>
      <c r="BL619" s="18" t="s">
        <v>324</v>
      </c>
      <c r="BM619" s="232" t="s">
        <v>1159</v>
      </c>
    </row>
    <row r="620" s="14" customFormat="1">
      <c r="A620" s="14"/>
      <c r="B620" s="245"/>
      <c r="C620" s="246"/>
      <c r="D620" s="236" t="s">
        <v>242</v>
      </c>
      <c r="E620" s="246"/>
      <c r="F620" s="248" t="s">
        <v>1160</v>
      </c>
      <c r="G620" s="246"/>
      <c r="H620" s="249">
        <v>306.79899999999998</v>
      </c>
      <c r="I620" s="250"/>
      <c r="J620" s="246"/>
      <c r="K620" s="246"/>
      <c r="L620" s="251"/>
      <c r="M620" s="252"/>
      <c r="N620" s="253"/>
      <c r="O620" s="253"/>
      <c r="P620" s="253"/>
      <c r="Q620" s="253"/>
      <c r="R620" s="253"/>
      <c r="S620" s="253"/>
      <c r="T620" s="25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5" t="s">
        <v>242</v>
      </c>
      <c r="AU620" s="255" t="s">
        <v>89</v>
      </c>
      <c r="AV620" s="14" t="s">
        <v>89</v>
      </c>
      <c r="AW620" s="14" t="s">
        <v>4</v>
      </c>
      <c r="AX620" s="14" t="s">
        <v>87</v>
      </c>
      <c r="AY620" s="255" t="s">
        <v>233</v>
      </c>
    </row>
    <row r="621" s="2" customFormat="1" ht="19.8" customHeight="1">
      <c r="A621" s="39"/>
      <c r="B621" s="40"/>
      <c r="C621" s="221" t="s">
        <v>1161</v>
      </c>
      <c r="D621" s="221" t="s">
        <v>235</v>
      </c>
      <c r="E621" s="222" t="s">
        <v>1162</v>
      </c>
      <c r="F621" s="223" t="s">
        <v>1163</v>
      </c>
      <c r="G621" s="224" t="s">
        <v>238</v>
      </c>
      <c r="H621" s="225">
        <v>190.077</v>
      </c>
      <c r="I621" s="226"/>
      <c r="J621" s="227">
        <f>ROUND(I621*H621,2)</f>
        <v>0</v>
      </c>
      <c r="K621" s="223" t="s">
        <v>239</v>
      </c>
      <c r="L621" s="45"/>
      <c r="M621" s="228" t="s">
        <v>1</v>
      </c>
      <c r="N621" s="229" t="s">
        <v>44</v>
      </c>
      <c r="O621" s="92"/>
      <c r="P621" s="230">
        <f>O621*H621</f>
        <v>0</v>
      </c>
      <c r="Q621" s="230">
        <v>0</v>
      </c>
      <c r="R621" s="230">
        <f>Q621*H621</f>
        <v>0</v>
      </c>
      <c r="S621" s="230">
        <v>0.02869</v>
      </c>
      <c r="T621" s="231">
        <f>S621*H621</f>
        <v>5.4533091300000001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32" t="s">
        <v>324</v>
      </c>
      <c r="AT621" s="232" t="s">
        <v>235</v>
      </c>
      <c r="AU621" s="232" t="s">
        <v>89</v>
      </c>
      <c r="AY621" s="18" t="s">
        <v>233</v>
      </c>
      <c r="BE621" s="233">
        <f>IF(N621="základní",J621,0)</f>
        <v>0</v>
      </c>
      <c r="BF621" s="233">
        <f>IF(N621="snížená",J621,0)</f>
        <v>0</v>
      </c>
      <c r="BG621" s="233">
        <f>IF(N621="zákl. přenesená",J621,0)</f>
        <v>0</v>
      </c>
      <c r="BH621" s="233">
        <f>IF(N621="sníž. přenesená",J621,0)</f>
        <v>0</v>
      </c>
      <c r="BI621" s="233">
        <f>IF(N621="nulová",J621,0)</f>
        <v>0</v>
      </c>
      <c r="BJ621" s="18" t="s">
        <v>87</v>
      </c>
      <c r="BK621" s="233">
        <f>ROUND(I621*H621,2)</f>
        <v>0</v>
      </c>
      <c r="BL621" s="18" t="s">
        <v>324</v>
      </c>
      <c r="BM621" s="232" t="s">
        <v>1164</v>
      </c>
    </row>
    <row r="622" s="14" customFormat="1">
      <c r="A622" s="14"/>
      <c r="B622" s="245"/>
      <c r="C622" s="246"/>
      <c r="D622" s="236" t="s">
        <v>242</v>
      </c>
      <c r="E622" s="247" t="s">
        <v>1</v>
      </c>
      <c r="F622" s="248" t="s">
        <v>1165</v>
      </c>
      <c r="G622" s="246"/>
      <c r="H622" s="249">
        <v>56.159999999999997</v>
      </c>
      <c r="I622" s="250"/>
      <c r="J622" s="246"/>
      <c r="K622" s="246"/>
      <c r="L622" s="251"/>
      <c r="M622" s="252"/>
      <c r="N622" s="253"/>
      <c r="O622" s="253"/>
      <c r="P622" s="253"/>
      <c r="Q622" s="253"/>
      <c r="R622" s="253"/>
      <c r="S622" s="253"/>
      <c r="T622" s="25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5" t="s">
        <v>242</v>
      </c>
      <c r="AU622" s="255" t="s">
        <v>89</v>
      </c>
      <c r="AV622" s="14" t="s">
        <v>89</v>
      </c>
      <c r="AW622" s="14" t="s">
        <v>36</v>
      </c>
      <c r="AX622" s="14" t="s">
        <v>79</v>
      </c>
      <c r="AY622" s="255" t="s">
        <v>233</v>
      </c>
    </row>
    <row r="623" s="14" customFormat="1">
      <c r="A623" s="14"/>
      <c r="B623" s="245"/>
      <c r="C623" s="246"/>
      <c r="D623" s="236" t="s">
        <v>242</v>
      </c>
      <c r="E623" s="247" t="s">
        <v>1</v>
      </c>
      <c r="F623" s="248" t="s">
        <v>1166</v>
      </c>
      <c r="G623" s="246"/>
      <c r="H623" s="249">
        <v>50.546999999999997</v>
      </c>
      <c r="I623" s="250"/>
      <c r="J623" s="246"/>
      <c r="K623" s="246"/>
      <c r="L623" s="251"/>
      <c r="M623" s="252"/>
      <c r="N623" s="253"/>
      <c r="O623" s="253"/>
      <c r="P623" s="253"/>
      <c r="Q623" s="253"/>
      <c r="R623" s="253"/>
      <c r="S623" s="253"/>
      <c r="T623" s="25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5" t="s">
        <v>242</v>
      </c>
      <c r="AU623" s="255" t="s">
        <v>89</v>
      </c>
      <c r="AV623" s="14" t="s">
        <v>89</v>
      </c>
      <c r="AW623" s="14" t="s">
        <v>36</v>
      </c>
      <c r="AX623" s="14" t="s">
        <v>79</v>
      </c>
      <c r="AY623" s="255" t="s">
        <v>233</v>
      </c>
    </row>
    <row r="624" s="14" customFormat="1">
      <c r="A624" s="14"/>
      <c r="B624" s="245"/>
      <c r="C624" s="246"/>
      <c r="D624" s="236" t="s">
        <v>242</v>
      </c>
      <c r="E624" s="247" t="s">
        <v>1</v>
      </c>
      <c r="F624" s="248" t="s">
        <v>1167</v>
      </c>
      <c r="G624" s="246"/>
      <c r="H624" s="249">
        <v>39.311999999999998</v>
      </c>
      <c r="I624" s="250"/>
      <c r="J624" s="246"/>
      <c r="K624" s="246"/>
      <c r="L624" s="251"/>
      <c r="M624" s="252"/>
      <c r="N624" s="253"/>
      <c r="O624" s="253"/>
      <c r="P624" s="253"/>
      <c r="Q624" s="253"/>
      <c r="R624" s="253"/>
      <c r="S624" s="253"/>
      <c r="T624" s="25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5" t="s">
        <v>242</v>
      </c>
      <c r="AU624" s="255" t="s">
        <v>89</v>
      </c>
      <c r="AV624" s="14" t="s">
        <v>89</v>
      </c>
      <c r="AW624" s="14" t="s">
        <v>36</v>
      </c>
      <c r="AX624" s="14" t="s">
        <v>79</v>
      </c>
      <c r="AY624" s="255" t="s">
        <v>233</v>
      </c>
    </row>
    <row r="625" s="14" customFormat="1">
      <c r="A625" s="14"/>
      <c r="B625" s="245"/>
      <c r="C625" s="246"/>
      <c r="D625" s="236" t="s">
        <v>242</v>
      </c>
      <c r="E625" s="247" t="s">
        <v>1</v>
      </c>
      <c r="F625" s="248" t="s">
        <v>1168</v>
      </c>
      <c r="G625" s="246"/>
      <c r="H625" s="249">
        <v>44.058</v>
      </c>
      <c r="I625" s="250"/>
      <c r="J625" s="246"/>
      <c r="K625" s="246"/>
      <c r="L625" s="251"/>
      <c r="M625" s="252"/>
      <c r="N625" s="253"/>
      <c r="O625" s="253"/>
      <c r="P625" s="253"/>
      <c r="Q625" s="253"/>
      <c r="R625" s="253"/>
      <c r="S625" s="253"/>
      <c r="T625" s="25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5" t="s">
        <v>242</v>
      </c>
      <c r="AU625" s="255" t="s">
        <v>89</v>
      </c>
      <c r="AV625" s="14" t="s">
        <v>89</v>
      </c>
      <c r="AW625" s="14" t="s">
        <v>36</v>
      </c>
      <c r="AX625" s="14" t="s">
        <v>79</v>
      </c>
      <c r="AY625" s="255" t="s">
        <v>233</v>
      </c>
    </row>
    <row r="626" s="15" customFormat="1">
      <c r="A626" s="15"/>
      <c r="B626" s="266"/>
      <c r="C626" s="267"/>
      <c r="D626" s="236" t="s">
        <v>242</v>
      </c>
      <c r="E626" s="268" t="s">
        <v>1</v>
      </c>
      <c r="F626" s="269" t="s">
        <v>307</v>
      </c>
      <c r="G626" s="267"/>
      <c r="H626" s="270">
        <v>190.077</v>
      </c>
      <c r="I626" s="271"/>
      <c r="J626" s="267"/>
      <c r="K626" s="267"/>
      <c r="L626" s="272"/>
      <c r="M626" s="273"/>
      <c r="N626" s="274"/>
      <c r="O626" s="274"/>
      <c r="P626" s="274"/>
      <c r="Q626" s="274"/>
      <c r="R626" s="274"/>
      <c r="S626" s="274"/>
      <c r="T626" s="27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76" t="s">
        <v>242</v>
      </c>
      <c r="AU626" s="276" t="s">
        <v>89</v>
      </c>
      <c r="AV626" s="15" t="s">
        <v>240</v>
      </c>
      <c r="AW626" s="15" t="s">
        <v>36</v>
      </c>
      <c r="AX626" s="15" t="s">
        <v>87</v>
      </c>
      <c r="AY626" s="276" t="s">
        <v>233</v>
      </c>
    </row>
    <row r="627" s="2" customFormat="1" ht="34.8" customHeight="1">
      <c r="A627" s="39"/>
      <c r="B627" s="40"/>
      <c r="C627" s="221" t="s">
        <v>1169</v>
      </c>
      <c r="D627" s="221" t="s">
        <v>235</v>
      </c>
      <c r="E627" s="222" t="s">
        <v>1170</v>
      </c>
      <c r="F627" s="223" t="s">
        <v>1171</v>
      </c>
      <c r="G627" s="224" t="s">
        <v>262</v>
      </c>
      <c r="H627" s="225">
        <v>3.5539999999999998</v>
      </c>
      <c r="I627" s="226"/>
      <c r="J627" s="227">
        <f>ROUND(I627*H627,2)</f>
        <v>0</v>
      </c>
      <c r="K627" s="223" t="s">
        <v>239</v>
      </c>
      <c r="L627" s="45"/>
      <c r="M627" s="228" t="s">
        <v>1</v>
      </c>
      <c r="N627" s="229" t="s">
        <v>44</v>
      </c>
      <c r="O627" s="92"/>
      <c r="P627" s="230">
        <f>O627*H627</f>
        <v>0</v>
      </c>
      <c r="Q627" s="230">
        <v>0</v>
      </c>
      <c r="R627" s="230">
        <f>Q627*H627</f>
        <v>0</v>
      </c>
      <c r="S627" s="230">
        <v>0</v>
      </c>
      <c r="T627" s="231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32" t="s">
        <v>324</v>
      </c>
      <c r="AT627" s="232" t="s">
        <v>235</v>
      </c>
      <c r="AU627" s="232" t="s">
        <v>89</v>
      </c>
      <c r="AY627" s="18" t="s">
        <v>233</v>
      </c>
      <c r="BE627" s="233">
        <f>IF(N627="základní",J627,0)</f>
        <v>0</v>
      </c>
      <c r="BF627" s="233">
        <f>IF(N627="snížená",J627,0)</f>
        <v>0</v>
      </c>
      <c r="BG627" s="233">
        <f>IF(N627="zákl. přenesená",J627,0)</f>
        <v>0</v>
      </c>
      <c r="BH627" s="233">
        <f>IF(N627="sníž. přenesená",J627,0)</f>
        <v>0</v>
      </c>
      <c r="BI627" s="233">
        <f>IF(N627="nulová",J627,0)</f>
        <v>0</v>
      </c>
      <c r="BJ627" s="18" t="s">
        <v>87</v>
      </c>
      <c r="BK627" s="233">
        <f>ROUND(I627*H627,2)</f>
        <v>0</v>
      </c>
      <c r="BL627" s="18" t="s">
        <v>324</v>
      </c>
      <c r="BM627" s="232" t="s">
        <v>1172</v>
      </c>
    </row>
    <row r="628" s="12" customFormat="1" ht="22.8" customHeight="1">
      <c r="A628" s="12"/>
      <c r="B628" s="205"/>
      <c r="C628" s="206"/>
      <c r="D628" s="207" t="s">
        <v>78</v>
      </c>
      <c r="E628" s="219" t="s">
        <v>1173</v>
      </c>
      <c r="F628" s="219" t="s">
        <v>1174</v>
      </c>
      <c r="G628" s="206"/>
      <c r="H628" s="206"/>
      <c r="I628" s="209"/>
      <c r="J628" s="220">
        <f>BK628</f>
        <v>0</v>
      </c>
      <c r="K628" s="206"/>
      <c r="L628" s="211"/>
      <c r="M628" s="212"/>
      <c r="N628" s="213"/>
      <c r="O628" s="213"/>
      <c r="P628" s="214">
        <f>SUM(P629:P720)</f>
        <v>0</v>
      </c>
      <c r="Q628" s="213"/>
      <c r="R628" s="214">
        <f>SUM(R629:R720)</f>
        <v>1.55890631</v>
      </c>
      <c r="S628" s="213"/>
      <c r="T628" s="215">
        <f>SUM(T629:T720)</f>
        <v>3.8120687300000005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216" t="s">
        <v>89</v>
      </c>
      <c r="AT628" s="217" t="s">
        <v>78</v>
      </c>
      <c r="AU628" s="217" t="s">
        <v>87</v>
      </c>
      <c r="AY628" s="216" t="s">
        <v>233</v>
      </c>
      <c r="BK628" s="218">
        <f>SUM(BK629:BK720)</f>
        <v>0</v>
      </c>
    </row>
    <row r="629" s="2" customFormat="1" ht="14.4" customHeight="1">
      <c r="A629" s="39"/>
      <c r="B629" s="40"/>
      <c r="C629" s="221" t="s">
        <v>1175</v>
      </c>
      <c r="D629" s="221" t="s">
        <v>235</v>
      </c>
      <c r="E629" s="222" t="s">
        <v>1176</v>
      </c>
      <c r="F629" s="223" t="s">
        <v>1177</v>
      </c>
      <c r="G629" s="224" t="s">
        <v>238</v>
      </c>
      <c r="H629" s="225">
        <v>56.905000000000001</v>
      </c>
      <c r="I629" s="226"/>
      <c r="J629" s="227">
        <f>ROUND(I629*H629,2)</f>
        <v>0</v>
      </c>
      <c r="K629" s="223" t="s">
        <v>239</v>
      </c>
      <c r="L629" s="45"/>
      <c r="M629" s="228" t="s">
        <v>1</v>
      </c>
      <c r="N629" s="229" t="s">
        <v>44</v>
      </c>
      <c r="O629" s="92"/>
      <c r="P629" s="230">
        <f>O629*H629</f>
        <v>0</v>
      </c>
      <c r="Q629" s="230">
        <v>0</v>
      </c>
      <c r="R629" s="230">
        <f>Q629*H629</f>
        <v>0</v>
      </c>
      <c r="S629" s="230">
        <v>0.00594</v>
      </c>
      <c r="T629" s="231">
        <f>S629*H629</f>
        <v>0.33801570000000003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2" t="s">
        <v>324</v>
      </c>
      <c r="AT629" s="232" t="s">
        <v>235</v>
      </c>
      <c r="AU629" s="232" t="s">
        <v>89</v>
      </c>
      <c r="AY629" s="18" t="s">
        <v>233</v>
      </c>
      <c r="BE629" s="233">
        <f>IF(N629="základní",J629,0)</f>
        <v>0</v>
      </c>
      <c r="BF629" s="233">
        <f>IF(N629="snížená",J629,0)</f>
        <v>0</v>
      </c>
      <c r="BG629" s="233">
        <f>IF(N629="zákl. přenesená",J629,0)</f>
        <v>0</v>
      </c>
      <c r="BH629" s="233">
        <f>IF(N629="sníž. přenesená",J629,0)</f>
        <v>0</v>
      </c>
      <c r="BI629" s="233">
        <f>IF(N629="nulová",J629,0)</f>
        <v>0</v>
      </c>
      <c r="BJ629" s="18" t="s">
        <v>87</v>
      </c>
      <c r="BK629" s="233">
        <f>ROUND(I629*H629,2)</f>
        <v>0</v>
      </c>
      <c r="BL629" s="18" t="s">
        <v>324</v>
      </c>
      <c r="BM629" s="232" t="s">
        <v>1178</v>
      </c>
    </row>
    <row r="630" s="14" customFormat="1">
      <c r="A630" s="14"/>
      <c r="B630" s="245"/>
      <c r="C630" s="246"/>
      <c r="D630" s="236" t="s">
        <v>242</v>
      </c>
      <c r="E630" s="247" t="s">
        <v>1</v>
      </c>
      <c r="F630" s="248" t="s">
        <v>1069</v>
      </c>
      <c r="G630" s="246"/>
      <c r="H630" s="249">
        <v>45.880000000000003</v>
      </c>
      <c r="I630" s="250"/>
      <c r="J630" s="246"/>
      <c r="K630" s="246"/>
      <c r="L630" s="251"/>
      <c r="M630" s="252"/>
      <c r="N630" s="253"/>
      <c r="O630" s="253"/>
      <c r="P630" s="253"/>
      <c r="Q630" s="253"/>
      <c r="R630" s="253"/>
      <c r="S630" s="253"/>
      <c r="T630" s="25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5" t="s">
        <v>242</v>
      </c>
      <c r="AU630" s="255" t="s">
        <v>89</v>
      </c>
      <c r="AV630" s="14" t="s">
        <v>89</v>
      </c>
      <c r="AW630" s="14" t="s">
        <v>36</v>
      </c>
      <c r="AX630" s="14" t="s">
        <v>79</v>
      </c>
      <c r="AY630" s="255" t="s">
        <v>233</v>
      </c>
    </row>
    <row r="631" s="14" customFormat="1">
      <c r="A631" s="14"/>
      <c r="B631" s="245"/>
      <c r="C631" s="246"/>
      <c r="D631" s="236" t="s">
        <v>242</v>
      </c>
      <c r="E631" s="247" t="s">
        <v>1</v>
      </c>
      <c r="F631" s="248" t="s">
        <v>1179</v>
      </c>
      <c r="G631" s="246"/>
      <c r="H631" s="249">
        <v>8.8200000000000003</v>
      </c>
      <c r="I631" s="250"/>
      <c r="J631" s="246"/>
      <c r="K631" s="246"/>
      <c r="L631" s="251"/>
      <c r="M631" s="252"/>
      <c r="N631" s="253"/>
      <c r="O631" s="253"/>
      <c r="P631" s="253"/>
      <c r="Q631" s="253"/>
      <c r="R631" s="253"/>
      <c r="S631" s="253"/>
      <c r="T631" s="25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5" t="s">
        <v>242</v>
      </c>
      <c r="AU631" s="255" t="s">
        <v>89</v>
      </c>
      <c r="AV631" s="14" t="s">
        <v>89</v>
      </c>
      <c r="AW631" s="14" t="s">
        <v>36</v>
      </c>
      <c r="AX631" s="14" t="s">
        <v>79</v>
      </c>
      <c r="AY631" s="255" t="s">
        <v>233</v>
      </c>
    </row>
    <row r="632" s="14" customFormat="1">
      <c r="A632" s="14"/>
      <c r="B632" s="245"/>
      <c r="C632" s="246"/>
      <c r="D632" s="236" t="s">
        <v>242</v>
      </c>
      <c r="E632" s="247" t="s">
        <v>1</v>
      </c>
      <c r="F632" s="248" t="s">
        <v>1180</v>
      </c>
      <c r="G632" s="246"/>
      <c r="H632" s="249">
        <v>2.2050000000000001</v>
      </c>
      <c r="I632" s="250"/>
      <c r="J632" s="246"/>
      <c r="K632" s="246"/>
      <c r="L632" s="251"/>
      <c r="M632" s="252"/>
      <c r="N632" s="253"/>
      <c r="O632" s="253"/>
      <c r="P632" s="253"/>
      <c r="Q632" s="253"/>
      <c r="R632" s="253"/>
      <c r="S632" s="253"/>
      <c r="T632" s="25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5" t="s">
        <v>242</v>
      </c>
      <c r="AU632" s="255" t="s">
        <v>89</v>
      </c>
      <c r="AV632" s="14" t="s">
        <v>89</v>
      </c>
      <c r="AW632" s="14" t="s">
        <v>36</v>
      </c>
      <c r="AX632" s="14" t="s">
        <v>79</v>
      </c>
      <c r="AY632" s="255" t="s">
        <v>233</v>
      </c>
    </row>
    <row r="633" s="15" customFormat="1">
      <c r="A633" s="15"/>
      <c r="B633" s="266"/>
      <c r="C633" s="267"/>
      <c r="D633" s="236" t="s">
        <v>242</v>
      </c>
      <c r="E633" s="268" t="s">
        <v>1</v>
      </c>
      <c r="F633" s="269" t="s">
        <v>307</v>
      </c>
      <c r="G633" s="267"/>
      <c r="H633" s="270">
        <v>56.905000000000001</v>
      </c>
      <c r="I633" s="271"/>
      <c r="J633" s="267"/>
      <c r="K633" s="267"/>
      <c r="L633" s="272"/>
      <c r="M633" s="273"/>
      <c r="N633" s="274"/>
      <c r="O633" s="274"/>
      <c r="P633" s="274"/>
      <c r="Q633" s="274"/>
      <c r="R633" s="274"/>
      <c r="S633" s="274"/>
      <c r="T633" s="275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76" t="s">
        <v>242</v>
      </c>
      <c r="AU633" s="276" t="s">
        <v>89</v>
      </c>
      <c r="AV633" s="15" t="s">
        <v>240</v>
      </c>
      <c r="AW633" s="15" t="s">
        <v>36</v>
      </c>
      <c r="AX633" s="15" t="s">
        <v>87</v>
      </c>
      <c r="AY633" s="276" t="s">
        <v>233</v>
      </c>
    </row>
    <row r="634" s="2" customFormat="1" ht="19.8" customHeight="1">
      <c r="A634" s="39"/>
      <c r="B634" s="40"/>
      <c r="C634" s="221" t="s">
        <v>1181</v>
      </c>
      <c r="D634" s="221" t="s">
        <v>235</v>
      </c>
      <c r="E634" s="222" t="s">
        <v>1182</v>
      </c>
      <c r="F634" s="223" t="s">
        <v>1183</v>
      </c>
      <c r="G634" s="224" t="s">
        <v>332</v>
      </c>
      <c r="H634" s="225">
        <v>50.810000000000002</v>
      </c>
      <c r="I634" s="226"/>
      <c r="J634" s="227">
        <f>ROUND(I634*H634,2)</f>
        <v>0</v>
      </c>
      <c r="K634" s="223" t="s">
        <v>239</v>
      </c>
      <c r="L634" s="45"/>
      <c r="M634" s="228" t="s">
        <v>1</v>
      </c>
      <c r="N634" s="229" t="s">
        <v>44</v>
      </c>
      <c r="O634" s="92"/>
      <c r="P634" s="230">
        <f>O634*H634</f>
        <v>0</v>
      </c>
      <c r="Q634" s="230">
        <v>0</v>
      </c>
      <c r="R634" s="230">
        <f>Q634*H634</f>
        <v>0</v>
      </c>
      <c r="S634" s="230">
        <v>0.0033800000000000002</v>
      </c>
      <c r="T634" s="231">
        <f>S634*H634</f>
        <v>0.17173780000000002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32" t="s">
        <v>324</v>
      </c>
      <c r="AT634" s="232" t="s">
        <v>235</v>
      </c>
      <c r="AU634" s="232" t="s">
        <v>89</v>
      </c>
      <c r="AY634" s="18" t="s">
        <v>233</v>
      </c>
      <c r="BE634" s="233">
        <f>IF(N634="základní",J634,0)</f>
        <v>0</v>
      </c>
      <c r="BF634" s="233">
        <f>IF(N634="snížená",J634,0)</f>
        <v>0</v>
      </c>
      <c r="BG634" s="233">
        <f>IF(N634="zákl. přenesená",J634,0)</f>
        <v>0</v>
      </c>
      <c r="BH634" s="233">
        <f>IF(N634="sníž. přenesená",J634,0)</f>
        <v>0</v>
      </c>
      <c r="BI634" s="233">
        <f>IF(N634="nulová",J634,0)</f>
        <v>0</v>
      </c>
      <c r="BJ634" s="18" t="s">
        <v>87</v>
      </c>
      <c r="BK634" s="233">
        <f>ROUND(I634*H634,2)</f>
        <v>0</v>
      </c>
      <c r="BL634" s="18" t="s">
        <v>324</v>
      </c>
      <c r="BM634" s="232" t="s">
        <v>1184</v>
      </c>
    </row>
    <row r="635" s="14" customFormat="1">
      <c r="A635" s="14"/>
      <c r="B635" s="245"/>
      <c r="C635" s="246"/>
      <c r="D635" s="236" t="s">
        <v>242</v>
      </c>
      <c r="E635" s="247" t="s">
        <v>1</v>
      </c>
      <c r="F635" s="248" t="s">
        <v>1185</v>
      </c>
      <c r="G635" s="246"/>
      <c r="H635" s="249">
        <v>50.810000000000002</v>
      </c>
      <c r="I635" s="250"/>
      <c r="J635" s="246"/>
      <c r="K635" s="246"/>
      <c r="L635" s="251"/>
      <c r="M635" s="252"/>
      <c r="N635" s="253"/>
      <c r="O635" s="253"/>
      <c r="P635" s="253"/>
      <c r="Q635" s="253"/>
      <c r="R635" s="253"/>
      <c r="S635" s="253"/>
      <c r="T635" s="25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5" t="s">
        <v>242</v>
      </c>
      <c r="AU635" s="255" t="s">
        <v>89</v>
      </c>
      <c r="AV635" s="14" t="s">
        <v>89</v>
      </c>
      <c r="AW635" s="14" t="s">
        <v>36</v>
      </c>
      <c r="AX635" s="14" t="s">
        <v>87</v>
      </c>
      <c r="AY635" s="255" t="s">
        <v>233</v>
      </c>
    </row>
    <row r="636" s="2" customFormat="1" ht="19.8" customHeight="1">
      <c r="A636" s="39"/>
      <c r="B636" s="40"/>
      <c r="C636" s="221" t="s">
        <v>1186</v>
      </c>
      <c r="D636" s="221" t="s">
        <v>235</v>
      </c>
      <c r="E636" s="222" t="s">
        <v>1187</v>
      </c>
      <c r="F636" s="223" t="s">
        <v>1188</v>
      </c>
      <c r="G636" s="224" t="s">
        <v>332</v>
      </c>
      <c r="H636" s="225">
        <v>99.748999999999995</v>
      </c>
      <c r="I636" s="226"/>
      <c r="J636" s="227">
        <f>ROUND(I636*H636,2)</f>
        <v>0</v>
      </c>
      <c r="K636" s="223" t="s">
        <v>239</v>
      </c>
      <c r="L636" s="45"/>
      <c r="M636" s="228" t="s">
        <v>1</v>
      </c>
      <c r="N636" s="229" t="s">
        <v>44</v>
      </c>
      <c r="O636" s="92"/>
      <c r="P636" s="230">
        <f>O636*H636</f>
        <v>0</v>
      </c>
      <c r="Q636" s="230">
        <v>0</v>
      </c>
      <c r="R636" s="230">
        <f>Q636*H636</f>
        <v>0</v>
      </c>
      <c r="S636" s="230">
        <v>0.0033800000000000002</v>
      </c>
      <c r="T636" s="231">
        <f>S636*H636</f>
        <v>0.33715161999999999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32" t="s">
        <v>324</v>
      </c>
      <c r="AT636" s="232" t="s">
        <v>235</v>
      </c>
      <c r="AU636" s="232" t="s">
        <v>89</v>
      </c>
      <c r="AY636" s="18" t="s">
        <v>233</v>
      </c>
      <c r="BE636" s="233">
        <f>IF(N636="základní",J636,0)</f>
        <v>0</v>
      </c>
      <c r="BF636" s="233">
        <f>IF(N636="snížená",J636,0)</f>
        <v>0</v>
      </c>
      <c r="BG636" s="233">
        <f>IF(N636="zákl. přenesená",J636,0)</f>
        <v>0</v>
      </c>
      <c r="BH636" s="233">
        <f>IF(N636="sníž. přenesená",J636,0)</f>
        <v>0</v>
      </c>
      <c r="BI636" s="233">
        <f>IF(N636="nulová",J636,0)</f>
        <v>0</v>
      </c>
      <c r="BJ636" s="18" t="s">
        <v>87</v>
      </c>
      <c r="BK636" s="233">
        <f>ROUND(I636*H636,2)</f>
        <v>0</v>
      </c>
      <c r="BL636" s="18" t="s">
        <v>324</v>
      </c>
      <c r="BM636" s="232" t="s">
        <v>1189</v>
      </c>
    </row>
    <row r="637" s="14" customFormat="1">
      <c r="A637" s="14"/>
      <c r="B637" s="245"/>
      <c r="C637" s="246"/>
      <c r="D637" s="236" t="s">
        <v>242</v>
      </c>
      <c r="E637" s="247" t="s">
        <v>1</v>
      </c>
      <c r="F637" s="248" t="s">
        <v>1190</v>
      </c>
      <c r="G637" s="246"/>
      <c r="H637" s="249">
        <v>99.748999999999995</v>
      </c>
      <c r="I637" s="250"/>
      <c r="J637" s="246"/>
      <c r="K637" s="246"/>
      <c r="L637" s="251"/>
      <c r="M637" s="252"/>
      <c r="N637" s="253"/>
      <c r="O637" s="253"/>
      <c r="P637" s="253"/>
      <c r="Q637" s="253"/>
      <c r="R637" s="253"/>
      <c r="S637" s="253"/>
      <c r="T637" s="25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5" t="s">
        <v>242</v>
      </c>
      <c r="AU637" s="255" t="s">
        <v>89</v>
      </c>
      <c r="AV637" s="14" t="s">
        <v>89</v>
      </c>
      <c r="AW637" s="14" t="s">
        <v>36</v>
      </c>
      <c r="AX637" s="14" t="s">
        <v>87</v>
      </c>
      <c r="AY637" s="255" t="s">
        <v>233</v>
      </c>
    </row>
    <row r="638" s="2" customFormat="1" ht="14.4" customHeight="1">
      <c r="A638" s="39"/>
      <c r="B638" s="40"/>
      <c r="C638" s="221" t="s">
        <v>1191</v>
      </c>
      <c r="D638" s="221" t="s">
        <v>235</v>
      </c>
      <c r="E638" s="222" t="s">
        <v>1192</v>
      </c>
      <c r="F638" s="223" t="s">
        <v>1193</v>
      </c>
      <c r="G638" s="224" t="s">
        <v>332</v>
      </c>
      <c r="H638" s="225">
        <v>44.185000000000002</v>
      </c>
      <c r="I638" s="226"/>
      <c r="J638" s="227">
        <f>ROUND(I638*H638,2)</f>
        <v>0</v>
      </c>
      <c r="K638" s="223" t="s">
        <v>239</v>
      </c>
      <c r="L638" s="45"/>
      <c r="M638" s="228" t="s">
        <v>1</v>
      </c>
      <c r="N638" s="229" t="s">
        <v>44</v>
      </c>
      <c r="O638" s="92"/>
      <c r="P638" s="230">
        <f>O638*H638</f>
        <v>0</v>
      </c>
      <c r="Q638" s="230">
        <v>0</v>
      </c>
      <c r="R638" s="230">
        <f>Q638*H638</f>
        <v>0</v>
      </c>
      <c r="S638" s="230">
        <v>0.00348</v>
      </c>
      <c r="T638" s="231">
        <f>S638*H638</f>
        <v>0.15376380000000001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32" t="s">
        <v>324</v>
      </c>
      <c r="AT638" s="232" t="s">
        <v>235</v>
      </c>
      <c r="AU638" s="232" t="s">
        <v>89</v>
      </c>
      <c r="AY638" s="18" t="s">
        <v>233</v>
      </c>
      <c r="BE638" s="233">
        <f>IF(N638="základní",J638,0)</f>
        <v>0</v>
      </c>
      <c r="BF638" s="233">
        <f>IF(N638="snížená",J638,0)</f>
        <v>0</v>
      </c>
      <c r="BG638" s="233">
        <f>IF(N638="zákl. přenesená",J638,0)</f>
        <v>0</v>
      </c>
      <c r="BH638" s="233">
        <f>IF(N638="sníž. přenesená",J638,0)</f>
        <v>0</v>
      </c>
      <c r="BI638" s="233">
        <f>IF(N638="nulová",J638,0)</f>
        <v>0</v>
      </c>
      <c r="BJ638" s="18" t="s">
        <v>87</v>
      </c>
      <c r="BK638" s="233">
        <f>ROUND(I638*H638,2)</f>
        <v>0</v>
      </c>
      <c r="BL638" s="18" t="s">
        <v>324</v>
      </c>
      <c r="BM638" s="232" t="s">
        <v>1194</v>
      </c>
    </row>
    <row r="639" s="14" customFormat="1">
      <c r="A639" s="14"/>
      <c r="B639" s="245"/>
      <c r="C639" s="246"/>
      <c r="D639" s="236" t="s">
        <v>242</v>
      </c>
      <c r="E639" s="247" t="s">
        <v>1</v>
      </c>
      <c r="F639" s="248" t="s">
        <v>1195</v>
      </c>
      <c r="G639" s="246"/>
      <c r="H639" s="249">
        <v>44.185000000000002</v>
      </c>
      <c r="I639" s="250"/>
      <c r="J639" s="246"/>
      <c r="K639" s="246"/>
      <c r="L639" s="251"/>
      <c r="M639" s="252"/>
      <c r="N639" s="253"/>
      <c r="O639" s="253"/>
      <c r="P639" s="253"/>
      <c r="Q639" s="253"/>
      <c r="R639" s="253"/>
      <c r="S639" s="253"/>
      <c r="T639" s="25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5" t="s">
        <v>242</v>
      </c>
      <c r="AU639" s="255" t="s">
        <v>89</v>
      </c>
      <c r="AV639" s="14" t="s">
        <v>89</v>
      </c>
      <c r="AW639" s="14" t="s">
        <v>36</v>
      </c>
      <c r="AX639" s="14" t="s">
        <v>87</v>
      </c>
      <c r="AY639" s="255" t="s">
        <v>233</v>
      </c>
    </row>
    <row r="640" s="2" customFormat="1" ht="14.4" customHeight="1">
      <c r="A640" s="39"/>
      <c r="B640" s="40"/>
      <c r="C640" s="221" t="s">
        <v>1196</v>
      </c>
      <c r="D640" s="221" t="s">
        <v>235</v>
      </c>
      <c r="E640" s="222" t="s">
        <v>1197</v>
      </c>
      <c r="F640" s="223" t="s">
        <v>1198</v>
      </c>
      <c r="G640" s="224" t="s">
        <v>332</v>
      </c>
      <c r="H640" s="225">
        <v>1.2</v>
      </c>
      <c r="I640" s="226"/>
      <c r="J640" s="227">
        <f>ROUND(I640*H640,2)</f>
        <v>0</v>
      </c>
      <c r="K640" s="223" t="s">
        <v>239</v>
      </c>
      <c r="L640" s="45"/>
      <c r="M640" s="228" t="s">
        <v>1</v>
      </c>
      <c r="N640" s="229" t="s">
        <v>44</v>
      </c>
      <c r="O640" s="92"/>
      <c r="P640" s="230">
        <f>O640*H640</f>
        <v>0</v>
      </c>
      <c r="Q640" s="230">
        <v>0</v>
      </c>
      <c r="R640" s="230">
        <f>Q640*H640</f>
        <v>0</v>
      </c>
      <c r="S640" s="230">
        <v>0</v>
      </c>
      <c r="T640" s="231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32" t="s">
        <v>324</v>
      </c>
      <c r="AT640" s="232" t="s">
        <v>235</v>
      </c>
      <c r="AU640" s="232" t="s">
        <v>89</v>
      </c>
      <c r="AY640" s="18" t="s">
        <v>233</v>
      </c>
      <c r="BE640" s="233">
        <f>IF(N640="základní",J640,0)</f>
        <v>0</v>
      </c>
      <c r="BF640" s="233">
        <f>IF(N640="snížená",J640,0)</f>
        <v>0</v>
      </c>
      <c r="BG640" s="233">
        <f>IF(N640="zákl. přenesená",J640,0)</f>
        <v>0</v>
      </c>
      <c r="BH640" s="233">
        <f>IF(N640="sníž. přenesená",J640,0)</f>
        <v>0</v>
      </c>
      <c r="BI640" s="233">
        <f>IF(N640="nulová",J640,0)</f>
        <v>0</v>
      </c>
      <c r="BJ640" s="18" t="s">
        <v>87</v>
      </c>
      <c r="BK640" s="233">
        <f>ROUND(I640*H640,2)</f>
        <v>0</v>
      </c>
      <c r="BL640" s="18" t="s">
        <v>324</v>
      </c>
      <c r="BM640" s="232" t="s">
        <v>1199</v>
      </c>
    </row>
    <row r="641" s="14" customFormat="1">
      <c r="A641" s="14"/>
      <c r="B641" s="245"/>
      <c r="C641" s="246"/>
      <c r="D641" s="236" t="s">
        <v>242</v>
      </c>
      <c r="E641" s="247" t="s">
        <v>1</v>
      </c>
      <c r="F641" s="248" t="s">
        <v>1200</v>
      </c>
      <c r="G641" s="246"/>
      <c r="H641" s="249">
        <v>1.2</v>
      </c>
      <c r="I641" s="250"/>
      <c r="J641" s="246"/>
      <c r="K641" s="246"/>
      <c r="L641" s="251"/>
      <c r="M641" s="252"/>
      <c r="N641" s="253"/>
      <c r="O641" s="253"/>
      <c r="P641" s="253"/>
      <c r="Q641" s="253"/>
      <c r="R641" s="253"/>
      <c r="S641" s="253"/>
      <c r="T641" s="25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5" t="s">
        <v>242</v>
      </c>
      <c r="AU641" s="255" t="s">
        <v>89</v>
      </c>
      <c r="AV641" s="14" t="s">
        <v>89</v>
      </c>
      <c r="AW641" s="14" t="s">
        <v>36</v>
      </c>
      <c r="AX641" s="14" t="s">
        <v>87</v>
      </c>
      <c r="AY641" s="255" t="s">
        <v>233</v>
      </c>
    </row>
    <row r="642" s="2" customFormat="1" ht="14.4" customHeight="1">
      <c r="A642" s="39"/>
      <c r="B642" s="40"/>
      <c r="C642" s="221" t="s">
        <v>1201</v>
      </c>
      <c r="D642" s="221" t="s">
        <v>235</v>
      </c>
      <c r="E642" s="222" t="s">
        <v>1202</v>
      </c>
      <c r="F642" s="223" t="s">
        <v>1203</v>
      </c>
      <c r="G642" s="224" t="s">
        <v>332</v>
      </c>
      <c r="H642" s="225">
        <v>31.600000000000001</v>
      </c>
      <c r="I642" s="226"/>
      <c r="J642" s="227">
        <f>ROUND(I642*H642,2)</f>
        <v>0</v>
      </c>
      <c r="K642" s="223" t="s">
        <v>239</v>
      </c>
      <c r="L642" s="45"/>
      <c r="M642" s="228" t="s">
        <v>1</v>
      </c>
      <c r="N642" s="229" t="s">
        <v>44</v>
      </c>
      <c r="O642" s="92"/>
      <c r="P642" s="230">
        <f>O642*H642</f>
        <v>0</v>
      </c>
      <c r="Q642" s="230">
        <v>0</v>
      </c>
      <c r="R642" s="230">
        <f>Q642*H642</f>
        <v>0</v>
      </c>
      <c r="S642" s="230">
        <v>0.0016999999999999999</v>
      </c>
      <c r="T642" s="231">
        <f>S642*H642</f>
        <v>0.053719999999999997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2" t="s">
        <v>324</v>
      </c>
      <c r="AT642" s="232" t="s">
        <v>235</v>
      </c>
      <c r="AU642" s="232" t="s">
        <v>89</v>
      </c>
      <c r="AY642" s="18" t="s">
        <v>233</v>
      </c>
      <c r="BE642" s="233">
        <f>IF(N642="základní",J642,0)</f>
        <v>0</v>
      </c>
      <c r="BF642" s="233">
        <f>IF(N642="snížená",J642,0)</f>
        <v>0</v>
      </c>
      <c r="BG642" s="233">
        <f>IF(N642="zákl. přenesená",J642,0)</f>
        <v>0</v>
      </c>
      <c r="BH642" s="233">
        <f>IF(N642="sníž. přenesená",J642,0)</f>
        <v>0</v>
      </c>
      <c r="BI642" s="233">
        <f>IF(N642="nulová",J642,0)</f>
        <v>0</v>
      </c>
      <c r="BJ642" s="18" t="s">
        <v>87</v>
      </c>
      <c r="BK642" s="233">
        <f>ROUND(I642*H642,2)</f>
        <v>0</v>
      </c>
      <c r="BL642" s="18" t="s">
        <v>324</v>
      </c>
      <c r="BM642" s="232" t="s">
        <v>1204</v>
      </c>
    </row>
    <row r="643" s="14" customFormat="1">
      <c r="A643" s="14"/>
      <c r="B643" s="245"/>
      <c r="C643" s="246"/>
      <c r="D643" s="236" t="s">
        <v>242</v>
      </c>
      <c r="E643" s="247" t="s">
        <v>1</v>
      </c>
      <c r="F643" s="248" t="s">
        <v>1205</v>
      </c>
      <c r="G643" s="246"/>
      <c r="H643" s="249">
        <v>31.600000000000001</v>
      </c>
      <c r="I643" s="250"/>
      <c r="J643" s="246"/>
      <c r="K643" s="246"/>
      <c r="L643" s="251"/>
      <c r="M643" s="252"/>
      <c r="N643" s="253"/>
      <c r="O643" s="253"/>
      <c r="P643" s="253"/>
      <c r="Q643" s="253"/>
      <c r="R643" s="253"/>
      <c r="S643" s="253"/>
      <c r="T643" s="25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5" t="s">
        <v>242</v>
      </c>
      <c r="AU643" s="255" t="s">
        <v>89</v>
      </c>
      <c r="AV643" s="14" t="s">
        <v>89</v>
      </c>
      <c r="AW643" s="14" t="s">
        <v>36</v>
      </c>
      <c r="AX643" s="14" t="s">
        <v>87</v>
      </c>
      <c r="AY643" s="255" t="s">
        <v>233</v>
      </c>
    </row>
    <row r="644" s="2" customFormat="1" ht="14.4" customHeight="1">
      <c r="A644" s="39"/>
      <c r="B644" s="40"/>
      <c r="C644" s="221" t="s">
        <v>1206</v>
      </c>
      <c r="D644" s="221" t="s">
        <v>235</v>
      </c>
      <c r="E644" s="222" t="s">
        <v>1207</v>
      </c>
      <c r="F644" s="223" t="s">
        <v>1208</v>
      </c>
      <c r="G644" s="224" t="s">
        <v>332</v>
      </c>
      <c r="H644" s="225">
        <v>137.18299999999999</v>
      </c>
      <c r="I644" s="226"/>
      <c r="J644" s="227">
        <f>ROUND(I644*H644,2)</f>
        <v>0</v>
      </c>
      <c r="K644" s="223" t="s">
        <v>239</v>
      </c>
      <c r="L644" s="45"/>
      <c r="M644" s="228" t="s">
        <v>1</v>
      </c>
      <c r="N644" s="229" t="s">
        <v>44</v>
      </c>
      <c r="O644" s="92"/>
      <c r="P644" s="230">
        <f>O644*H644</f>
        <v>0</v>
      </c>
      <c r="Q644" s="230">
        <v>0</v>
      </c>
      <c r="R644" s="230">
        <f>Q644*H644</f>
        <v>0</v>
      </c>
      <c r="S644" s="230">
        <v>0.0017700000000000001</v>
      </c>
      <c r="T644" s="231">
        <f>S644*H644</f>
        <v>0.24281390999999999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2" t="s">
        <v>324</v>
      </c>
      <c r="AT644" s="232" t="s">
        <v>235</v>
      </c>
      <c r="AU644" s="232" t="s">
        <v>89</v>
      </c>
      <c r="AY644" s="18" t="s">
        <v>233</v>
      </c>
      <c r="BE644" s="233">
        <f>IF(N644="základní",J644,0)</f>
        <v>0</v>
      </c>
      <c r="BF644" s="233">
        <f>IF(N644="snížená",J644,0)</f>
        <v>0</v>
      </c>
      <c r="BG644" s="233">
        <f>IF(N644="zákl. přenesená",J644,0)</f>
        <v>0</v>
      </c>
      <c r="BH644" s="233">
        <f>IF(N644="sníž. přenesená",J644,0)</f>
        <v>0</v>
      </c>
      <c r="BI644" s="233">
        <f>IF(N644="nulová",J644,0)</f>
        <v>0</v>
      </c>
      <c r="BJ644" s="18" t="s">
        <v>87</v>
      </c>
      <c r="BK644" s="233">
        <f>ROUND(I644*H644,2)</f>
        <v>0</v>
      </c>
      <c r="BL644" s="18" t="s">
        <v>324</v>
      </c>
      <c r="BM644" s="232" t="s">
        <v>1209</v>
      </c>
    </row>
    <row r="645" s="14" customFormat="1">
      <c r="A645" s="14"/>
      <c r="B645" s="245"/>
      <c r="C645" s="246"/>
      <c r="D645" s="236" t="s">
        <v>242</v>
      </c>
      <c r="E645" s="247" t="s">
        <v>1</v>
      </c>
      <c r="F645" s="248" t="s">
        <v>1210</v>
      </c>
      <c r="G645" s="246"/>
      <c r="H645" s="249">
        <v>137.18299999999999</v>
      </c>
      <c r="I645" s="250"/>
      <c r="J645" s="246"/>
      <c r="K645" s="246"/>
      <c r="L645" s="251"/>
      <c r="M645" s="252"/>
      <c r="N645" s="253"/>
      <c r="O645" s="253"/>
      <c r="P645" s="253"/>
      <c r="Q645" s="253"/>
      <c r="R645" s="253"/>
      <c r="S645" s="253"/>
      <c r="T645" s="25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5" t="s">
        <v>242</v>
      </c>
      <c r="AU645" s="255" t="s">
        <v>89</v>
      </c>
      <c r="AV645" s="14" t="s">
        <v>89</v>
      </c>
      <c r="AW645" s="14" t="s">
        <v>36</v>
      </c>
      <c r="AX645" s="14" t="s">
        <v>87</v>
      </c>
      <c r="AY645" s="255" t="s">
        <v>233</v>
      </c>
    </row>
    <row r="646" s="2" customFormat="1" ht="14.4" customHeight="1">
      <c r="A646" s="39"/>
      <c r="B646" s="40"/>
      <c r="C646" s="221" t="s">
        <v>1211</v>
      </c>
      <c r="D646" s="221" t="s">
        <v>235</v>
      </c>
      <c r="E646" s="222" t="s">
        <v>1212</v>
      </c>
      <c r="F646" s="223" t="s">
        <v>1213</v>
      </c>
      <c r="G646" s="224" t="s">
        <v>565</v>
      </c>
      <c r="H646" s="225">
        <v>65</v>
      </c>
      <c r="I646" s="226"/>
      <c r="J646" s="227">
        <f>ROUND(I646*H646,2)</f>
        <v>0</v>
      </c>
      <c r="K646" s="223" t="s">
        <v>239</v>
      </c>
      <c r="L646" s="45"/>
      <c r="M646" s="228" t="s">
        <v>1</v>
      </c>
      <c r="N646" s="229" t="s">
        <v>44</v>
      </c>
      <c r="O646" s="92"/>
      <c r="P646" s="230">
        <f>O646*H646</f>
        <v>0</v>
      </c>
      <c r="Q646" s="230">
        <v>0</v>
      </c>
      <c r="R646" s="230">
        <f>Q646*H646</f>
        <v>0</v>
      </c>
      <c r="S646" s="230">
        <v>0.00022000000000000001</v>
      </c>
      <c r="T646" s="231">
        <f>S646*H646</f>
        <v>0.0143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32" t="s">
        <v>324</v>
      </c>
      <c r="AT646" s="232" t="s">
        <v>235</v>
      </c>
      <c r="AU646" s="232" t="s">
        <v>89</v>
      </c>
      <c r="AY646" s="18" t="s">
        <v>233</v>
      </c>
      <c r="BE646" s="233">
        <f>IF(N646="základní",J646,0)</f>
        <v>0</v>
      </c>
      <c r="BF646" s="233">
        <f>IF(N646="snížená",J646,0)</f>
        <v>0</v>
      </c>
      <c r="BG646" s="233">
        <f>IF(N646="zákl. přenesená",J646,0)</f>
        <v>0</v>
      </c>
      <c r="BH646" s="233">
        <f>IF(N646="sníž. přenesená",J646,0)</f>
        <v>0</v>
      </c>
      <c r="BI646" s="233">
        <f>IF(N646="nulová",J646,0)</f>
        <v>0</v>
      </c>
      <c r="BJ646" s="18" t="s">
        <v>87</v>
      </c>
      <c r="BK646" s="233">
        <f>ROUND(I646*H646,2)</f>
        <v>0</v>
      </c>
      <c r="BL646" s="18" t="s">
        <v>324</v>
      </c>
      <c r="BM646" s="232" t="s">
        <v>1214</v>
      </c>
    </row>
    <row r="647" s="14" customFormat="1">
      <c r="A647" s="14"/>
      <c r="B647" s="245"/>
      <c r="C647" s="246"/>
      <c r="D647" s="236" t="s">
        <v>242</v>
      </c>
      <c r="E647" s="247" t="s">
        <v>1</v>
      </c>
      <c r="F647" s="248" t="s">
        <v>593</v>
      </c>
      <c r="G647" s="246"/>
      <c r="H647" s="249">
        <v>65</v>
      </c>
      <c r="I647" s="250"/>
      <c r="J647" s="246"/>
      <c r="K647" s="246"/>
      <c r="L647" s="251"/>
      <c r="M647" s="252"/>
      <c r="N647" s="253"/>
      <c r="O647" s="253"/>
      <c r="P647" s="253"/>
      <c r="Q647" s="253"/>
      <c r="R647" s="253"/>
      <c r="S647" s="253"/>
      <c r="T647" s="25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5" t="s">
        <v>242</v>
      </c>
      <c r="AU647" s="255" t="s">
        <v>89</v>
      </c>
      <c r="AV647" s="14" t="s">
        <v>89</v>
      </c>
      <c r="AW647" s="14" t="s">
        <v>36</v>
      </c>
      <c r="AX647" s="14" t="s">
        <v>87</v>
      </c>
      <c r="AY647" s="255" t="s">
        <v>233</v>
      </c>
    </row>
    <row r="648" s="2" customFormat="1" ht="14.4" customHeight="1">
      <c r="A648" s="39"/>
      <c r="B648" s="40"/>
      <c r="C648" s="221" t="s">
        <v>1215</v>
      </c>
      <c r="D648" s="221" t="s">
        <v>235</v>
      </c>
      <c r="E648" s="222" t="s">
        <v>1216</v>
      </c>
      <c r="F648" s="223" t="s">
        <v>1217</v>
      </c>
      <c r="G648" s="224" t="s">
        <v>332</v>
      </c>
      <c r="H648" s="225">
        <v>21.199999999999999</v>
      </c>
      <c r="I648" s="226"/>
      <c r="J648" s="227">
        <f>ROUND(I648*H648,2)</f>
        <v>0</v>
      </c>
      <c r="K648" s="223" t="s">
        <v>239</v>
      </c>
      <c r="L648" s="45"/>
      <c r="M648" s="228" t="s">
        <v>1</v>
      </c>
      <c r="N648" s="229" t="s">
        <v>44</v>
      </c>
      <c r="O648" s="92"/>
      <c r="P648" s="230">
        <f>O648*H648</f>
        <v>0</v>
      </c>
      <c r="Q648" s="230">
        <v>0</v>
      </c>
      <c r="R648" s="230">
        <f>Q648*H648</f>
        <v>0</v>
      </c>
      <c r="S648" s="230">
        <v>0.00191</v>
      </c>
      <c r="T648" s="231">
        <f>S648*H648</f>
        <v>0.040492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32" t="s">
        <v>324</v>
      </c>
      <c r="AT648" s="232" t="s">
        <v>235</v>
      </c>
      <c r="AU648" s="232" t="s">
        <v>89</v>
      </c>
      <c r="AY648" s="18" t="s">
        <v>233</v>
      </c>
      <c r="BE648" s="233">
        <f>IF(N648="základní",J648,0)</f>
        <v>0</v>
      </c>
      <c r="BF648" s="233">
        <f>IF(N648="snížená",J648,0)</f>
        <v>0</v>
      </c>
      <c r="BG648" s="233">
        <f>IF(N648="zákl. přenesená",J648,0)</f>
        <v>0</v>
      </c>
      <c r="BH648" s="233">
        <f>IF(N648="sníž. přenesená",J648,0)</f>
        <v>0</v>
      </c>
      <c r="BI648" s="233">
        <f>IF(N648="nulová",J648,0)</f>
        <v>0</v>
      </c>
      <c r="BJ648" s="18" t="s">
        <v>87</v>
      </c>
      <c r="BK648" s="233">
        <f>ROUND(I648*H648,2)</f>
        <v>0</v>
      </c>
      <c r="BL648" s="18" t="s">
        <v>324</v>
      </c>
      <c r="BM648" s="232" t="s">
        <v>1218</v>
      </c>
    </row>
    <row r="649" s="14" customFormat="1">
      <c r="A649" s="14"/>
      <c r="B649" s="245"/>
      <c r="C649" s="246"/>
      <c r="D649" s="236" t="s">
        <v>242</v>
      </c>
      <c r="E649" s="247" t="s">
        <v>1</v>
      </c>
      <c r="F649" s="248" t="s">
        <v>1219</v>
      </c>
      <c r="G649" s="246"/>
      <c r="H649" s="249">
        <v>7</v>
      </c>
      <c r="I649" s="250"/>
      <c r="J649" s="246"/>
      <c r="K649" s="246"/>
      <c r="L649" s="251"/>
      <c r="M649" s="252"/>
      <c r="N649" s="253"/>
      <c r="O649" s="253"/>
      <c r="P649" s="253"/>
      <c r="Q649" s="253"/>
      <c r="R649" s="253"/>
      <c r="S649" s="253"/>
      <c r="T649" s="25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5" t="s">
        <v>242</v>
      </c>
      <c r="AU649" s="255" t="s">
        <v>89</v>
      </c>
      <c r="AV649" s="14" t="s">
        <v>89</v>
      </c>
      <c r="AW649" s="14" t="s">
        <v>36</v>
      </c>
      <c r="AX649" s="14" t="s">
        <v>79</v>
      </c>
      <c r="AY649" s="255" t="s">
        <v>233</v>
      </c>
    </row>
    <row r="650" s="14" customFormat="1">
      <c r="A650" s="14"/>
      <c r="B650" s="245"/>
      <c r="C650" s="246"/>
      <c r="D650" s="236" t="s">
        <v>242</v>
      </c>
      <c r="E650" s="247" t="s">
        <v>1</v>
      </c>
      <c r="F650" s="248" t="s">
        <v>1220</v>
      </c>
      <c r="G650" s="246"/>
      <c r="H650" s="249">
        <v>14.199999999999999</v>
      </c>
      <c r="I650" s="250"/>
      <c r="J650" s="246"/>
      <c r="K650" s="246"/>
      <c r="L650" s="251"/>
      <c r="M650" s="252"/>
      <c r="N650" s="253"/>
      <c r="O650" s="253"/>
      <c r="P650" s="253"/>
      <c r="Q650" s="253"/>
      <c r="R650" s="253"/>
      <c r="S650" s="253"/>
      <c r="T650" s="25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5" t="s">
        <v>242</v>
      </c>
      <c r="AU650" s="255" t="s">
        <v>89</v>
      </c>
      <c r="AV650" s="14" t="s">
        <v>89</v>
      </c>
      <c r="AW650" s="14" t="s">
        <v>36</v>
      </c>
      <c r="AX650" s="14" t="s">
        <v>79</v>
      </c>
      <c r="AY650" s="255" t="s">
        <v>233</v>
      </c>
    </row>
    <row r="651" s="15" customFormat="1">
      <c r="A651" s="15"/>
      <c r="B651" s="266"/>
      <c r="C651" s="267"/>
      <c r="D651" s="236" t="s">
        <v>242</v>
      </c>
      <c r="E651" s="268" t="s">
        <v>1</v>
      </c>
      <c r="F651" s="269" t="s">
        <v>307</v>
      </c>
      <c r="G651" s="267"/>
      <c r="H651" s="270">
        <v>21.199999999999999</v>
      </c>
      <c r="I651" s="271"/>
      <c r="J651" s="267"/>
      <c r="K651" s="267"/>
      <c r="L651" s="272"/>
      <c r="M651" s="273"/>
      <c r="N651" s="274"/>
      <c r="O651" s="274"/>
      <c r="P651" s="274"/>
      <c r="Q651" s="274"/>
      <c r="R651" s="274"/>
      <c r="S651" s="274"/>
      <c r="T651" s="275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76" t="s">
        <v>242</v>
      </c>
      <c r="AU651" s="276" t="s">
        <v>89</v>
      </c>
      <c r="AV651" s="15" t="s">
        <v>240</v>
      </c>
      <c r="AW651" s="15" t="s">
        <v>36</v>
      </c>
      <c r="AX651" s="15" t="s">
        <v>87</v>
      </c>
      <c r="AY651" s="276" t="s">
        <v>233</v>
      </c>
    </row>
    <row r="652" s="2" customFormat="1" ht="14.4" customHeight="1">
      <c r="A652" s="39"/>
      <c r="B652" s="40"/>
      <c r="C652" s="221" t="s">
        <v>1221</v>
      </c>
      <c r="D652" s="221" t="s">
        <v>235</v>
      </c>
      <c r="E652" s="222" t="s">
        <v>1222</v>
      </c>
      <c r="F652" s="223" t="s">
        <v>1223</v>
      </c>
      <c r="G652" s="224" t="s">
        <v>332</v>
      </c>
      <c r="H652" s="225">
        <v>6.7000000000000002</v>
      </c>
      <c r="I652" s="226"/>
      <c r="J652" s="227">
        <f>ROUND(I652*H652,2)</f>
        <v>0</v>
      </c>
      <c r="K652" s="223" t="s">
        <v>239</v>
      </c>
      <c r="L652" s="45"/>
      <c r="M652" s="228" t="s">
        <v>1</v>
      </c>
      <c r="N652" s="229" t="s">
        <v>44</v>
      </c>
      <c r="O652" s="92"/>
      <c r="P652" s="230">
        <f>O652*H652</f>
        <v>0</v>
      </c>
      <c r="Q652" s="230">
        <v>0</v>
      </c>
      <c r="R652" s="230">
        <f>Q652*H652</f>
        <v>0</v>
      </c>
      <c r="S652" s="230">
        <v>0.00167</v>
      </c>
      <c r="T652" s="231">
        <f>S652*H652</f>
        <v>0.011189000000000001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2" t="s">
        <v>324</v>
      </c>
      <c r="AT652" s="232" t="s">
        <v>235</v>
      </c>
      <c r="AU652" s="232" t="s">
        <v>89</v>
      </c>
      <c r="AY652" s="18" t="s">
        <v>233</v>
      </c>
      <c r="BE652" s="233">
        <f>IF(N652="základní",J652,0)</f>
        <v>0</v>
      </c>
      <c r="BF652" s="233">
        <f>IF(N652="snížená",J652,0)</f>
        <v>0</v>
      </c>
      <c r="BG652" s="233">
        <f>IF(N652="zákl. přenesená",J652,0)</f>
        <v>0</v>
      </c>
      <c r="BH652" s="233">
        <f>IF(N652="sníž. přenesená",J652,0)</f>
        <v>0</v>
      </c>
      <c r="BI652" s="233">
        <f>IF(N652="nulová",J652,0)</f>
        <v>0</v>
      </c>
      <c r="BJ652" s="18" t="s">
        <v>87</v>
      </c>
      <c r="BK652" s="233">
        <f>ROUND(I652*H652,2)</f>
        <v>0</v>
      </c>
      <c r="BL652" s="18" t="s">
        <v>324</v>
      </c>
      <c r="BM652" s="232" t="s">
        <v>1224</v>
      </c>
    </row>
    <row r="653" s="14" customFormat="1">
      <c r="A653" s="14"/>
      <c r="B653" s="245"/>
      <c r="C653" s="246"/>
      <c r="D653" s="236" t="s">
        <v>242</v>
      </c>
      <c r="E653" s="247" t="s">
        <v>1</v>
      </c>
      <c r="F653" s="248" t="s">
        <v>1225</v>
      </c>
      <c r="G653" s="246"/>
      <c r="H653" s="249">
        <v>1.45</v>
      </c>
      <c r="I653" s="250"/>
      <c r="J653" s="246"/>
      <c r="K653" s="246"/>
      <c r="L653" s="251"/>
      <c r="M653" s="252"/>
      <c r="N653" s="253"/>
      <c r="O653" s="253"/>
      <c r="P653" s="253"/>
      <c r="Q653" s="253"/>
      <c r="R653" s="253"/>
      <c r="S653" s="253"/>
      <c r="T653" s="25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5" t="s">
        <v>242</v>
      </c>
      <c r="AU653" s="255" t="s">
        <v>89</v>
      </c>
      <c r="AV653" s="14" t="s">
        <v>89</v>
      </c>
      <c r="AW653" s="14" t="s">
        <v>36</v>
      </c>
      <c r="AX653" s="14" t="s">
        <v>79</v>
      </c>
      <c r="AY653" s="255" t="s">
        <v>233</v>
      </c>
    </row>
    <row r="654" s="14" customFormat="1">
      <c r="A654" s="14"/>
      <c r="B654" s="245"/>
      <c r="C654" s="246"/>
      <c r="D654" s="236" t="s">
        <v>242</v>
      </c>
      <c r="E654" s="247" t="s">
        <v>1</v>
      </c>
      <c r="F654" s="248" t="s">
        <v>1226</v>
      </c>
      <c r="G654" s="246"/>
      <c r="H654" s="249">
        <v>5.25</v>
      </c>
      <c r="I654" s="250"/>
      <c r="J654" s="246"/>
      <c r="K654" s="246"/>
      <c r="L654" s="251"/>
      <c r="M654" s="252"/>
      <c r="N654" s="253"/>
      <c r="O654" s="253"/>
      <c r="P654" s="253"/>
      <c r="Q654" s="253"/>
      <c r="R654" s="253"/>
      <c r="S654" s="253"/>
      <c r="T654" s="25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5" t="s">
        <v>242</v>
      </c>
      <c r="AU654" s="255" t="s">
        <v>89</v>
      </c>
      <c r="AV654" s="14" t="s">
        <v>89</v>
      </c>
      <c r="AW654" s="14" t="s">
        <v>36</v>
      </c>
      <c r="AX654" s="14" t="s">
        <v>79</v>
      </c>
      <c r="AY654" s="255" t="s">
        <v>233</v>
      </c>
    </row>
    <row r="655" s="15" customFormat="1">
      <c r="A655" s="15"/>
      <c r="B655" s="266"/>
      <c r="C655" s="267"/>
      <c r="D655" s="236" t="s">
        <v>242</v>
      </c>
      <c r="E655" s="268" t="s">
        <v>1</v>
      </c>
      <c r="F655" s="269" t="s">
        <v>307</v>
      </c>
      <c r="G655" s="267"/>
      <c r="H655" s="270">
        <v>6.7000000000000002</v>
      </c>
      <c r="I655" s="271"/>
      <c r="J655" s="267"/>
      <c r="K655" s="267"/>
      <c r="L655" s="272"/>
      <c r="M655" s="273"/>
      <c r="N655" s="274"/>
      <c r="O655" s="274"/>
      <c r="P655" s="274"/>
      <c r="Q655" s="274"/>
      <c r="R655" s="274"/>
      <c r="S655" s="274"/>
      <c r="T655" s="275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76" t="s">
        <v>242</v>
      </c>
      <c r="AU655" s="276" t="s">
        <v>89</v>
      </c>
      <c r="AV655" s="15" t="s">
        <v>240</v>
      </c>
      <c r="AW655" s="15" t="s">
        <v>36</v>
      </c>
      <c r="AX655" s="15" t="s">
        <v>87</v>
      </c>
      <c r="AY655" s="276" t="s">
        <v>233</v>
      </c>
    </row>
    <row r="656" s="2" customFormat="1" ht="14.4" customHeight="1">
      <c r="A656" s="39"/>
      <c r="B656" s="40"/>
      <c r="C656" s="221" t="s">
        <v>1227</v>
      </c>
      <c r="D656" s="221" t="s">
        <v>235</v>
      </c>
      <c r="E656" s="222" t="s">
        <v>1228</v>
      </c>
      <c r="F656" s="223" t="s">
        <v>1229</v>
      </c>
      <c r="G656" s="224" t="s">
        <v>332</v>
      </c>
      <c r="H656" s="225">
        <v>23.510000000000002</v>
      </c>
      <c r="I656" s="226"/>
      <c r="J656" s="227">
        <f>ROUND(I656*H656,2)</f>
        <v>0</v>
      </c>
      <c r="K656" s="223" t="s">
        <v>239</v>
      </c>
      <c r="L656" s="45"/>
      <c r="M656" s="228" t="s">
        <v>1</v>
      </c>
      <c r="N656" s="229" t="s">
        <v>44</v>
      </c>
      <c r="O656" s="92"/>
      <c r="P656" s="230">
        <f>O656*H656</f>
        <v>0</v>
      </c>
      <c r="Q656" s="230">
        <v>0</v>
      </c>
      <c r="R656" s="230">
        <f>Q656*H656</f>
        <v>0</v>
      </c>
      <c r="S656" s="230">
        <v>0.0022300000000000002</v>
      </c>
      <c r="T656" s="231">
        <f>S656*H656</f>
        <v>0.05242730000000001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32" t="s">
        <v>324</v>
      </c>
      <c r="AT656" s="232" t="s">
        <v>235</v>
      </c>
      <c r="AU656" s="232" t="s">
        <v>89</v>
      </c>
      <c r="AY656" s="18" t="s">
        <v>233</v>
      </c>
      <c r="BE656" s="233">
        <f>IF(N656="základní",J656,0)</f>
        <v>0</v>
      </c>
      <c r="BF656" s="233">
        <f>IF(N656="snížená",J656,0)</f>
        <v>0</v>
      </c>
      <c r="BG656" s="233">
        <f>IF(N656="zákl. přenesená",J656,0)</f>
        <v>0</v>
      </c>
      <c r="BH656" s="233">
        <f>IF(N656="sníž. přenesená",J656,0)</f>
        <v>0</v>
      </c>
      <c r="BI656" s="233">
        <f>IF(N656="nulová",J656,0)</f>
        <v>0</v>
      </c>
      <c r="BJ656" s="18" t="s">
        <v>87</v>
      </c>
      <c r="BK656" s="233">
        <f>ROUND(I656*H656,2)</f>
        <v>0</v>
      </c>
      <c r="BL656" s="18" t="s">
        <v>324</v>
      </c>
      <c r="BM656" s="232" t="s">
        <v>1230</v>
      </c>
    </row>
    <row r="657" s="14" customFormat="1">
      <c r="A657" s="14"/>
      <c r="B657" s="245"/>
      <c r="C657" s="246"/>
      <c r="D657" s="236" t="s">
        <v>242</v>
      </c>
      <c r="E657" s="247" t="s">
        <v>1</v>
      </c>
      <c r="F657" s="248" t="s">
        <v>1231</v>
      </c>
      <c r="G657" s="246"/>
      <c r="H657" s="249">
        <v>23.510000000000002</v>
      </c>
      <c r="I657" s="250"/>
      <c r="J657" s="246"/>
      <c r="K657" s="246"/>
      <c r="L657" s="251"/>
      <c r="M657" s="252"/>
      <c r="N657" s="253"/>
      <c r="O657" s="253"/>
      <c r="P657" s="253"/>
      <c r="Q657" s="253"/>
      <c r="R657" s="253"/>
      <c r="S657" s="253"/>
      <c r="T657" s="25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5" t="s">
        <v>242</v>
      </c>
      <c r="AU657" s="255" t="s">
        <v>89</v>
      </c>
      <c r="AV657" s="14" t="s">
        <v>89</v>
      </c>
      <c r="AW657" s="14" t="s">
        <v>36</v>
      </c>
      <c r="AX657" s="14" t="s">
        <v>87</v>
      </c>
      <c r="AY657" s="255" t="s">
        <v>233</v>
      </c>
    </row>
    <row r="658" s="2" customFormat="1" ht="14.4" customHeight="1">
      <c r="A658" s="39"/>
      <c r="B658" s="40"/>
      <c r="C658" s="221" t="s">
        <v>1232</v>
      </c>
      <c r="D658" s="221" t="s">
        <v>235</v>
      </c>
      <c r="E658" s="222" t="s">
        <v>1233</v>
      </c>
      <c r="F658" s="223" t="s">
        <v>1234</v>
      </c>
      <c r="G658" s="224" t="s">
        <v>332</v>
      </c>
      <c r="H658" s="225">
        <v>23.449999999999999</v>
      </c>
      <c r="I658" s="226"/>
      <c r="J658" s="227">
        <f>ROUND(I658*H658,2)</f>
        <v>0</v>
      </c>
      <c r="K658" s="223" t="s">
        <v>239</v>
      </c>
      <c r="L658" s="45"/>
      <c r="M658" s="228" t="s">
        <v>1</v>
      </c>
      <c r="N658" s="229" t="s">
        <v>44</v>
      </c>
      <c r="O658" s="92"/>
      <c r="P658" s="230">
        <f>O658*H658</f>
        <v>0</v>
      </c>
      <c r="Q658" s="230">
        <v>0</v>
      </c>
      <c r="R658" s="230">
        <f>Q658*H658</f>
        <v>0</v>
      </c>
      <c r="S658" s="230">
        <v>0.00175</v>
      </c>
      <c r="T658" s="231">
        <f>S658*H658</f>
        <v>0.041037499999999998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32" t="s">
        <v>324</v>
      </c>
      <c r="AT658" s="232" t="s">
        <v>235</v>
      </c>
      <c r="AU658" s="232" t="s">
        <v>89</v>
      </c>
      <c r="AY658" s="18" t="s">
        <v>233</v>
      </c>
      <c r="BE658" s="233">
        <f>IF(N658="základní",J658,0)</f>
        <v>0</v>
      </c>
      <c r="BF658" s="233">
        <f>IF(N658="snížená",J658,0)</f>
        <v>0</v>
      </c>
      <c r="BG658" s="233">
        <f>IF(N658="zákl. přenesená",J658,0)</f>
        <v>0</v>
      </c>
      <c r="BH658" s="233">
        <f>IF(N658="sníž. přenesená",J658,0)</f>
        <v>0</v>
      </c>
      <c r="BI658" s="233">
        <f>IF(N658="nulová",J658,0)</f>
        <v>0</v>
      </c>
      <c r="BJ658" s="18" t="s">
        <v>87</v>
      </c>
      <c r="BK658" s="233">
        <f>ROUND(I658*H658,2)</f>
        <v>0</v>
      </c>
      <c r="BL658" s="18" t="s">
        <v>324</v>
      </c>
      <c r="BM658" s="232" t="s">
        <v>1235</v>
      </c>
    </row>
    <row r="659" s="14" customFormat="1">
      <c r="A659" s="14"/>
      <c r="B659" s="245"/>
      <c r="C659" s="246"/>
      <c r="D659" s="236" t="s">
        <v>242</v>
      </c>
      <c r="E659" s="247" t="s">
        <v>1</v>
      </c>
      <c r="F659" s="248" t="s">
        <v>1236</v>
      </c>
      <c r="G659" s="246"/>
      <c r="H659" s="249">
        <v>3</v>
      </c>
      <c r="I659" s="250"/>
      <c r="J659" s="246"/>
      <c r="K659" s="246"/>
      <c r="L659" s="251"/>
      <c r="M659" s="252"/>
      <c r="N659" s="253"/>
      <c r="O659" s="253"/>
      <c r="P659" s="253"/>
      <c r="Q659" s="253"/>
      <c r="R659" s="253"/>
      <c r="S659" s="253"/>
      <c r="T659" s="25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5" t="s">
        <v>242</v>
      </c>
      <c r="AU659" s="255" t="s">
        <v>89</v>
      </c>
      <c r="AV659" s="14" t="s">
        <v>89</v>
      </c>
      <c r="AW659" s="14" t="s">
        <v>36</v>
      </c>
      <c r="AX659" s="14" t="s">
        <v>79</v>
      </c>
      <c r="AY659" s="255" t="s">
        <v>233</v>
      </c>
    </row>
    <row r="660" s="14" customFormat="1">
      <c r="A660" s="14"/>
      <c r="B660" s="245"/>
      <c r="C660" s="246"/>
      <c r="D660" s="236" t="s">
        <v>242</v>
      </c>
      <c r="E660" s="247" t="s">
        <v>1</v>
      </c>
      <c r="F660" s="248" t="s">
        <v>1237</v>
      </c>
      <c r="G660" s="246"/>
      <c r="H660" s="249">
        <v>9.1500000000000004</v>
      </c>
      <c r="I660" s="250"/>
      <c r="J660" s="246"/>
      <c r="K660" s="246"/>
      <c r="L660" s="251"/>
      <c r="M660" s="252"/>
      <c r="N660" s="253"/>
      <c r="O660" s="253"/>
      <c r="P660" s="253"/>
      <c r="Q660" s="253"/>
      <c r="R660" s="253"/>
      <c r="S660" s="253"/>
      <c r="T660" s="25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5" t="s">
        <v>242</v>
      </c>
      <c r="AU660" s="255" t="s">
        <v>89</v>
      </c>
      <c r="AV660" s="14" t="s">
        <v>89</v>
      </c>
      <c r="AW660" s="14" t="s">
        <v>36</v>
      </c>
      <c r="AX660" s="14" t="s">
        <v>79</v>
      </c>
      <c r="AY660" s="255" t="s">
        <v>233</v>
      </c>
    </row>
    <row r="661" s="14" customFormat="1">
      <c r="A661" s="14"/>
      <c r="B661" s="245"/>
      <c r="C661" s="246"/>
      <c r="D661" s="236" t="s">
        <v>242</v>
      </c>
      <c r="E661" s="247" t="s">
        <v>1</v>
      </c>
      <c r="F661" s="248" t="s">
        <v>1238</v>
      </c>
      <c r="G661" s="246"/>
      <c r="H661" s="249">
        <v>11.300000000000001</v>
      </c>
      <c r="I661" s="250"/>
      <c r="J661" s="246"/>
      <c r="K661" s="246"/>
      <c r="L661" s="251"/>
      <c r="M661" s="252"/>
      <c r="N661" s="253"/>
      <c r="O661" s="253"/>
      <c r="P661" s="253"/>
      <c r="Q661" s="253"/>
      <c r="R661" s="253"/>
      <c r="S661" s="253"/>
      <c r="T661" s="25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5" t="s">
        <v>242</v>
      </c>
      <c r="AU661" s="255" t="s">
        <v>89</v>
      </c>
      <c r="AV661" s="14" t="s">
        <v>89</v>
      </c>
      <c r="AW661" s="14" t="s">
        <v>36</v>
      </c>
      <c r="AX661" s="14" t="s">
        <v>79</v>
      </c>
      <c r="AY661" s="255" t="s">
        <v>233</v>
      </c>
    </row>
    <row r="662" s="15" customFormat="1">
      <c r="A662" s="15"/>
      <c r="B662" s="266"/>
      <c r="C662" s="267"/>
      <c r="D662" s="236" t="s">
        <v>242</v>
      </c>
      <c r="E662" s="268" t="s">
        <v>1</v>
      </c>
      <c r="F662" s="269" t="s">
        <v>307</v>
      </c>
      <c r="G662" s="267"/>
      <c r="H662" s="270">
        <v>23.449999999999999</v>
      </c>
      <c r="I662" s="271"/>
      <c r="J662" s="267"/>
      <c r="K662" s="267"/>
      <c r="L662" s="272"/>
      <c r="M662" s="273"/>
      <c r="N662" s="274"/>
      <c r="O662" s="274"/>
      <c r="P662" s="274"/>
      <c r="Q662" s="274"/>
      <c r="R662" s="274"/>
      <c r="S662" s="274"/>
      <c r="T662" s="275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76" t="s">
        <v>242</v>
      </c>
      <c r="AU662" s="276" t="s">
        <v>89</v>
      </c>
      <c r="AV662" s="15" t="s">
        <v>240</v>
      </c>
      <c r="AW662" s="15" t="s">
        <v>36</v>
      </c>
      <c r="AX662" s="15" t="s">
        <v>87</v>
      </c>
      <c r="AY662" s="276" t="s">
        <v>233</v>
      </c>
    </row>
    <row r="663" s="2" customFormat="1" ht="14.4" customHeight="1">
      <c r="A663" s="39"/>
      <c r="B663" s="40"/>
      <c r="C663" s="221" t="s">
        <v>1239</v>
      </c>
      <c r="D663" s="221" t="s">
        <v>235</v>
      </c>
      <c r="E663" s="222" t="s">
        <v>1240</v>
      </c>
      <c r="F663" s="223" t="s">
        <v>1241</v>
      </c>
      <c r="G663" s="224" t="s">
        <v>238</v>
      </c>
      <c r="H663" s="225">
        <v>25.629999999999999</v>
      </c>
      <c r="I663" s="226"/>
      <c r="J663" s="227">
        <f>ROUND(I663*H663,2)</f>
        <v>0</v>
      </c>
      <c r="K663" s="223" t="s">
        <v>239</v>
      </c>
      <c r="L663" s="45"/>
      <c r="M663" s="228" t="s">
        <v>1</v>
      </c>
      <c r="N663" s="229" t="s">
        <v>44</v>
      </c>
      <c r="O663" s="92"/>
      <c r="P663" s="230">
        <f>O663*H663</f>
        <v>0</v>
      </c>
      <c r="Q663" s="230">
        <v>0</v>
      </c>
      <c r="R663" s="230">
        <f>Q663*H663</f>
        <v>0</v>
      </c>
      <c r="S663" s="230">
        <v>0.0058399999999999997</v>
      </c>
      <c r="T663" s="231">
        <f>S663*H663</f>
        <v>0.14967919999999998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2" t="s">
        <v>324</v>
      </c>
      <c r="AT663" s="232" t="s">
        <v>235</v>
      </c>
      <c r="AU663" s="232" t="s">
        <v>89</v>
      </c>
      <c r="AY663" s="18" t="s">
        <v>233</v>
      </c>
      <c r="BE663" s="233">
        <f>IF(N663="základní",J663,0)</f>
        <v>0</v>
      </c>
      <c r="BF663" s="233">
        <f>IF(N663="snížená",J663,0)</f>
        <v>0</v>
      </c>
      <c r="BG663" s="233">
        <f>IF(N663="zákl. přenesená",J663,0)</f>
        <v>0</v>
      </c>
      <c r="BH663" s="233">
        <f>IF(N663="sníž. přenesená",J663,0)</f>
        <v>0</v>
      </c>
      <c r="BI663" s="233">
        <f>IF(N663="nulová",J663,0)</f>
        <v>0</v>
      </c>
      <c r="BJ663" s="18" t="s">
        <v>87</v>
      </c>
      <c r="BK663" s="233">
        <f>ROUND(I663*H663,2)</f>
        <v>0</v>
      </c>
      <c r="BL663" s="18" t="s">
        <v>324</v>
      </c>
      <c r="BM663" s="232" t="s">
        <v>1242</v>
      </c>
    </row>
    <row r="664" s="14" customFormat="1">
      <c r="A664" s="14"/>
      <c r="B664" s="245"/>
      <c r="C664" s="246"/>
      <c r="D664" s="236" t="s">
        <v>242</v>
      </c>
      <c r="E664" s="247" t="s">
        <v>1</v>
      </c>
      <c r="F664" s="248" t="s">
        <v>1243</v>
      </c>
      <c r="G664" s="246"/>
      <c r="H664" s="249">
        <v>1.8100000000000001</v>
      </c>
      <c r="I664" s="250"/>
      <c r="J664" s="246"/>
      <c r="K664" s="246"/>
      <c r="L664" s="251"/>
      <c r="M664" s="252"/>
      <c r="N664" s="253"/>
      <c r="O664" s="253"/>
      <c r="P664" s="253"/>
      <c r="Q664" s="253"/>
      <c r="R664" s="253"/>
      <c r="S664" s="253"/>
      <c r="T664" s="25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5" t="s">
        <v>242</v>
      </c>
      <c r="AU664" s="255" t="s">
        <v>89</v>
      </c>
      <c r="AV664" s="14" t="s">
        <v>89</v>
      </c>
      <c r="AW664" s="14" t="s">
        <v>36</v>
      </c>
      <c r="AX664" s="14" t="s">
        <v>79</v>
      </c>
      <c r="AY664" s="255" t="s">
        <v>233</v>
      </c>
    </row>
    <row r="665" s="14" customFormat="1">
      <c r="A665" s="14"/>
      <c r="B665" s="245"/>
      <c r="C665" s="246"/>
      <c r="D665" s="236" t="s">
        <v>242</v>
      </c>
      <c r="E665" s="247" t="s">
        <v>1</v>
      </c>
      <c r="F665" s="248" t="s">
        <v>1244</v>
      </c>
      <c r="G665" s="246"/>
      <c r="H665" s="249">
        <v>23.82</v>
      </c>
      <c r="I665" s="250"/>
      <c r="J665" s="246"/>
      <c r="K665" s="246"/>
      <c r="L665" s="251"/>
      <c r="M665" s="252"/>
      <c r="N665" s="253"/>
      <c r="O665" s="253"/>
      <c r="P665" s="253"/>
      <c r="Q665" s="253"/>
      <c r="R665" s="253"/>
      <c r="S665" s="253"/>
      <c r="T665" s="25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5" t="s">
        <v>242</v>
      </c>
      <c r="AU665" s="255" t="s">
        <v>89</v>
      </c>
      <c r="AV665" s="14" t="s">
        <v>89</v>
      </c>
      <c r="AW665" s="14" t="s">
        <v>36</v>
      </c>
      <c r="AX665" s="14" t="s">
        <v>79</v>
      </c>
      <c r="AY665" s="255" t="s">
        <v>233</v>
      </c>
    </row>
    <row r="666" s="15" customFormat="1">
      <c r="A666" s="15"/>
      <c r="B666" s="266"/>
      <c r="C666" s="267"/>
      <c r="D666" s="236" t="s">
        <v>242</v>
      </c>
      <c r="E666" s="268" t="s">
        <v>1</v>
      </c>
      <c r="F666" s="269" t="s">
        <v>307</v>
      </c>
      <c r="G666" s="267"/>
      <c r="H666" s="270">
        <v>25.629999999999999</v>
      </c>
      <c r="I666" s="271"/>
      <c r="J666" s="267"/>
      <c r="K666" s="267"/>
      <c r="L666" s="272"/>
      <c r="M666" s="273"/>
      <c r="N666" s="274"/>
      <c r="O666" s="274"/>
      <c r="P666" s="274"/>
      <c r="Q666" s="274"/>
      <c r="R666" s="274"/>
      <c r="S666" s="274"/>
      <c r="T666" s="275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76" t="s">
        <v>242</v>
      </c>
      <c r="AU666" s="276" t="s">
        <v>89</v>
      </c>
      <c r="AV666" s="15" t="s">
        <v>240</v>
      </c>
      <c r="AW666" s="15" t="s">
        <v>36</v>
      </c>
      <c r="AX666" s="15" t="s">
        <v>87</v>
      </c>
      <c r="AY666" s="276" t="s">
        <v>233</v>
      </c>
    </row>
    <row r="667" s="2" customFormat="1" ht="22.2" customHeight="1">
      <c r="A667" s="39"/>
      <c r="B667" s="40"/>
      <c r="C667" s="221" t="s">
        <v>1245</v>
      </c>
      <c r="D667" s="221" t="s">
        <v>235</v>
      </c>
      <c r="E667" s="222" t="s">
        <v>1246</v>
      </c>
      <c r="F667" s="223" t="s">
        <v>1247</v>
      </c>
      <c r="G667" s="224" t="s">
        <v>565</v>
      </c>
      <c r="H667" s="225">
        <v>12</v>
      </c>
      <c r="I667" s="226"/>
      <c r="J667" s="227">
        <f>ROUND(I667*H667,2)</f>
        <v>0</v>
      </c>
      <c r="K667" s="223" t="s">
        <v>239</v>
      </c>
      <c r="L667" s="45"/>
      <c r="M667" s="228" t="s">
        <v>1</v>
      </c>
      <c r="N667" s="229" t="s">
        <v>44</v>
      </c>
      <c r="O667" s="92"/>
      <c r="P667" s="230">
        <f>O667*H667</f>
        <v>0</v>
      </c>
      <c r="Q667" s="230">
        <v>0</v>
      </c>
      <c r="R667" s="230">
        <f>Q667*H667</f>
        <v>0</v>
      </c>
      <c r="S667" s="230">
        <v>0.0018799999999999999</v>
      </c>
      <c r="T667" s="231">
        <f>S667*H667</f>
        <v>0.02256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32" t="s">
        <v>324</v>
      </c>
      <c r="AT667" s="232" t="s">
        <v>235</v>
      </c>
      <c r="AU667" s="232" t="s">
        <v>89</v>
      </c>
      <c r="AY667" s="18" t="s">
        <v>233</v>
      </c>
      <c r="BE667" s="233">
        <f>IF(N667="základní",J667,0)</f>
        <v>0</v>
      </c>
      <c r="BF667" s="233">
        <f>IF(N667="snížená",J667,0)</f>
        <v>0</v>
      </c>
      <c r="BG667" s="233">
        <f>IF(N667="zákl. přenesená",J667,0)</f>
        <v>0</v>
      </c>
      <c r="BH667" s="233">
        <f>IF(N667="sníž. přenesená",J667,0)</f>
        <v>0</v>
      </c>
      <c r="BI667" s="233">
        <f>IF(N667="nulová",J667,0)</f>
        <v>0</v>
      </c>
      <c r="BJ667" s="18" t="s">
        <v>87</v>
      </c>
      <c r="BK667" s="233">
        <f>ROUND(I667*H667,2)</f>
        <v>0</v>
      </c>
      <c r="BL667" s="18" t="s">
        <v>324</v>
      </c>
      <c r="BM667" s="232" t="s">
        <v>1248</v>
      </c>
    </row>
    <row r="668" s="14" customFormat="1">
      <c r="A668" s="14"/>
      <c r="B668" s="245"/>
      <c r="C668" s="246"/>
      <c r="D668" s="236" t="s">
        <v>242</v>
      </c>
      <c r="E668" s="247" t="s">
        <v>1</v>
      </c>
      <c r="F668" s="248" t="s">
        <v>8</v>
      </c>
      <c r="G668" s="246"/>
      <c r="H668" s="249">
        <v>12</v>
      </c>
      <c r="I668" s="250"/>
      <c r="J668" s="246"/>
      <c r="K668" s="246"/>
      <c r="L668" s="251"/>
      <c r="M668" s="252"/>
      <c r="N668" s="253"/>
      <c r="O668" s="253"/>
      <c r="P668" s="253"/>
      <c r="Q668" s="253"/>
      <c r="R668" s="253"/>
      <c r="S668" s="253"/>
      <c r="T668" s="25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5" t="s">
        <v>242</v>
      </c>
      <c r="AU668" s="255" t="s">
        <v>89</v>
      </c>
      <c r="AV668" s="14" t="s">
        <v>89</v>
      </c>
      <c r="AW668" s="14" t="s">
        <v>36</v>
      </c>
      <c r="AX668" s="14" t="s">
        <v>87</v>
      </c>
      <c r="AY668" s="255" t="s">
        <v>233</v>
      </c>
    </row>
    <row r="669" s="2" customFormat="1" ht="14.4" customHeight="1">
      <c r="A669" s="39"/>
      <c r="B669" s="40"/>
      <c r="C669" s="221" t="s">
        <v>1249</v>
      </c>
      <c r="D669" s="221" t="s">
        <v>235</v>
      </c>
      <c r="E669" s="222" t="s">
        <v>1250</v>
      </c>
      <c r="F669" s="223" t="s">
        <v>1251</v>
      </c>
      <c r="G669" s="224" t="s">
        <v>332</v>
      </c>
      <c r="H669" s="225">
        <v>121.252</v>
      </c>
      <c r="I669" s="226"/>
      <c r="J669" s="227">
        <f>ROUND(I669*H669,2)</f>
        <v>0</v>
      </c>
      <c r="K669" s="223" t="s">
        <v>239</v>
      </c>
      <c r="L669" s="45"/>
      <c r="M669" s="228" t="s">
        <v>1</v>
      </c>
      <c r="N669" s="229" t="s">
        <v>44</v>
      </c>
      <c r="O669" s="92"/>
      <c r="P669" s="230">
        <f>O669*H669</f>
        <v>0</v>
      </c>
      <c r="Q669" s="230">
        <v>0</v>
      </c>
      <c r="R669" s="230">
        <f>Q669*H669</f>
        <v>0</v>
      </c>
      <c r="S669" s="230">
        <v>0.0025999999999999999</v>
      </c>
      <c r="T669" s="231">
        <f>S669*H669</f>
        <v>0.31525519999999996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32" t="s">
        <v>324</v>
      </c>
      <c r="AT669" s="232" t="s">
        <v>235</v>
      </c>
      <c r="AU669" s="232" t="s">
        <v>89</v>
      </c>
      <c r="AY669" s="18" t="s">
        <v>233</v>
      </c>
      <c r="BE669" s="233">
        <f>IF(N669="základní",J669,0)</f>
        <v>0</v>
      </c>
      <c r="BF669" s="233">
        <f>IF(N669="snížená",J669,0)</f>
        <v>0</v>
      </c>
      <c r="BG669" s="233">
        <f>IF(N669="zákl. přenesená",J669,0)</f>
        <v>0</v>
      </c>
      <c r="BH669" s="233">
        <f>IF(N669="sníž. přenesená",J669,0)</f>
        <v>0</v>
      </c>
      <c r="BI669" s="233">
        <f>IF(N669="nulová",J669,0)</f>
        <v>0</v>
      </c>
      <c r="BJ669" s="18" t="s">
        <v>87</v>
      </c>
      <c r="BK669" s="233">
        <f>ROUND(I669*H669,2)</f>
        <v>0</v>
      </c>
      <c r="BL669" s="18" t="s">
        <v>324</v>
      </c>
      <c r="BM669" s="232" t="s">
        <v>1252</v>
      </c>
    </row>
    <row r="670" s="14" customFormat="1">
      <c r="A670" s="14"/>
      <c r="B670" s="245"/>
      <c r="C670" s="246"/>
      <c r="D670" s="236" t="s">
        <v>242</v>
      </c>
      <c r="E670" s="247" t="s">
        <v>1</v>
      </c>
      <c r="F670" s="248" t="s">
        <v>1253</v>
      </c>
      <c r="G670" s="246"/>
      <c r="H670" s="249">
        <v>121.252</v>
      </c>
      <c r="I670" s="250"/>
      <c r="J670" s="246"/>
      <c r="K670" s="246"/>
      <c r="L670" s="251"/>
      <c r="M670" s="252"/>
      <c r="N670" s="253"/>
      <c r="O670" s="253"/>
      <c r="P670" s="253"/>
      <c r="Q670" s="253"/>
      <c r="R670" s="253"/>
      <c r="S670" s="253"/>
      <c r="T670" s="25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5" t="s">
        <v>242</v>
      </c>
      <c r="AU670" s="255" t="s">
        <v>89</v>
      </c>
      <c r="AV670" s="14" t="s">
        <v>89</v>
      </c>
      <c r="AW670" s="14" t="s">
        <v>36</v>
      </c>
      <c r="AX670" s="14" t="s">
        <v>87</v>
      </c>
      <c r="AY670" s="255" t="s">
        <v>233</v>
      </c>
    </row>
    <row r="671" s="2" customFormat="1" ht="14.4" customHeight="1">
      <c r="A671" s="39"/>
      <c r="B671" s="40"/>
      <c r="C671" s="221" t="s">
        <v>1254</v>
      </c>
      <c r="D671" s="221" t="s">
        <v>235</v>
      </c>
      <c r="E671" s="222" t="s">
        <v>1255</v>
      </c>
      <c r="F671" s="223" t="s">
        <v>1256</v>
      </c>
      <c r="G671" s="224" t="s">
        <v>332</v>
      </c>
      <c r="H671" s="225">
        <v>7</v>
      </c>
      <c r="I671" s="226"/>
      <c r="J671" s="227">
        <f>ROUND(I671*H671,2)</f>
        <v>0</v>
      </c>
      <c r="K671" s="223" t="s">
        <v>239</v>
      </c>
      <c r="L671" s="45"/>
      <c r="M671" s="228" t="s">
        <v>1</v>
      </c>
      <c r="N671" s="229" t="s">
        <v>44</v>
      </c>
      <c r="O671" s="92"/>
      <c r="P671" s="230">
        <f>O671*H671</f>
        <v>0</v>
      </c>
      <c r="Q671" s="230">
        <v>0</v>
      </c>
      <c r="R671" s="230">
        <f>Q671*H671</f>
        <v>0</v>
      </c>
      <c r="S671" s="230">
        <v>0.01213</v>
      </c>
      <c r="T671" s="231">
        <f>S671*H671</f>
        <v>0.084909999999999999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2" t="s">
        <v>324</v>
      </c>
      <c r="AT671" s="232" t="s">
        <v>235</v>
      </c>
      <c r="AU671" s="232" t="s">
        <v>89</v>
      </c>
      <c r="AY671" s="18" t="s">
        <v>233</v>
      </c>
      <c r="BE671" s="233">
        <f>IF(N671="základní",J671,0)</f>
        <v>0</v>
      </c>
      <c r="BF671" s="233">
        <f>IF(N671="snížená",J671,0)</f>
        <v>0</v>
      </c>
      <c r="BG671" s="233">
        <f>IF(N671="zákl. přenesená",J671,0)</f>
        <v>0</v>
      </c>
      <c r="BH671" s="233">
        <f>IF(N671="sníž. přenesená",J671,0)</f>
        <v>0</v>
      </c>
      <c r="BI671" s="233">
        <f>IF(N671="nulová",J671,0)</f>
        <v>0</v>
      </c>
      <c r="BJ671" s="18" t="s">
        <v>87</v>
      </c>
      <c r="BK671" s="233">
        <f>ROUND(I671*H671,2)</f>
        <v>0</v>
      </c>
      <c r="BL671" s="18" t="s">
        <v>324</v>
      </c>
      <c r="BM671" s="232" t="s">
        <v>1257</v>
      </c>
    </row>
    <row r="672" s="14" customFormat="1">
      <c r="A672" s="14"/>
      <c r="B672" s="245"/>
      <c r="C672" s="246"/>
      <c r="D672" s="236" t="s">
        <v>242</v>
      </c>
      <c r="E672" s="247" t="s">
        <v>1</v>
      </c>
      <c r="F672" s="248" t="s">
        <v>1219</v>
      </c>
      <c r="G672" s="246"/>
      <c r="H672" s="249">
        <v>7</v>
      </c>
      <c r="I672" s="250"/>
      <c r="J672" s="246"/>
      <c r="K672" s="246"/>
      <c r="L672" s="251"/>
      <c r="M672" s="252"/>
      <c r="N672" s="253"/>
      <c r="O672" s="253"/>
      <c r="P672" s="253"/>
      <c r="Q672" s="253"/>
      <c r="R672" s="253"/>
      <c r="S672" s="253"/>
      <c r="T672" s="254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5" t="s">
        <v>242</v>
      </c>
      <c r="AU672" s="255" t="s">
        <v>89</v>
      </c>
      <c r="AV672" s="14" t="s">
        <v>89</v>
      </c>
      <c r="AW672" s="14" t="s">
        <v>36</v>
      </c>
      <c r="AX672" s="14" t="s">
        <v>87</v>
      </c>
      <c r="AY672" s="255" t="s">
        <v>233</v>
      </c>
    </row>
    <row r="673" s="2" customFormat="1" ht="14.4" customHeight="1">
      <c r="A673" s="39"/>
      <c r="B673" s="40"/>
      <c r="C673" s="221" t="s">
        <v>1258</v>
      </c>
      <c r="D673" s="221" t="s">
        <v>235</v>
      </c>
      <c r="E673" s="222" t="s">
        <v>1259</v>
      </c>
      <c r="F673" s="223" t="s">
        <v>1260</v>
      </c>
      <c r="G673" s="224" t="s">
        <v>565</v>
      </c>
      <c r="H673" s="225">
        <v>101.04300000000001</v>
      </c>
      <c r="I673" s="226"/>
      <c r="J673" s="227">
        <f>ROUND(I673*H673,2)</f>
        <v>0</v>
      </c>
      <c r="K673" s="223" t="s">
        <v>239</v>
      </c>
      <c r="L673" s="45"/>
      <c r="M673" s="228" t="s">
        <v>1</v>
      </c>
      <c r="N673" s="229" t="s">
        <v>44</v>
      </c>
      <c r="O673" s="92"/>
      <c r="P673" s="230">
        <f>O673*H673</f>
        <v>0</v>
      </c>
      <c r="Q673" s="230">
        <v>0</v>
      </c>
      <c r="R673" s="230">
        <f>Q673*H673</f>
        <v>0</v>
      </c>
      <c r="S673" s="230">
        <v>0.0094000000000000004</v>
      </c>
      <c r="T673" s="231">
        <f>S673*H673</f>
        <v>0.9498042000000001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32" t="s">
        <v>324</v>
      </c>
      <c r="AT673" s="232" t="s">
        <v>235</v>
      </c>
      <c r="AU673" s="232" t="s">
        <v>89</v>
      </c>
      <c r="AY673" s="18" t="s">
        <v>233</v>
      </c>
      <c r="BE673" s="233">
        <f>IF(N673="základní",J673,0)</f>
        <v>0</v>
      </c>
      <c r="BF673" s="233">
        <f>IF(N673="snížená",J673,0)</f>
        <v>0</v>
      </c>
      <c r="BG673" s="233">
        <f>IF(N673="zákl. přenesená",J673,0)</f>
        <v>0</v>
      </c>
      <c r="BH673" s="233">
        <f>IF(N673="sníž. přenesená",J673,0)</f>
        <v>0</v>
      </c>
      <c r="BI673" s="233">
        <f>IF(N673="nulová",J673,0)</f>
        <v>0</v>
      </c>
      <c r="BJ673" s="18" t="s">
        <v>87</v>
      </c>
      <c r="BK673" s="233">
        <f>ROUND(I673*H673,2)</f>
        <v>0</v>
      </c>
      <c r="BL673" s="18" t="s">
        <v>324</v>
      </c>
      <c r="BM673" s="232" t="s">
        <v>1261</v>
      </c>
    </row>
    <row r="674" s="14" customFormat="1">
      <c r="A674" s="14"/>
      <c r="B674" s="245"/>
      <c r="C674" s="246"/>
      <c r="D674" s="236" t="s">
        <v>242</v>
      </c>
      <c r="E674" s="247" t="s">
        <v>1</v>
      </c>
      <c r="F674" s="248" t="s">
        <v>1262</v>
      </c>
      <c r="G674" s="246"/>
      <c r="H674" s="249">
        <v>101.04300000000001</v>
      </c>
      <c r="I674" s="250"/>
      <c r="J674" s="246"/>
      <c r="K674" s="246"/>
      <c r="L674" s="251"/>
      <c r="M674" s="252"/>
      <c r="N674" s="253"/>
      <c r="O674" s="253"/>
      <c r="P674" s="253"/>
      <c r="Q674" s="253"/>
      <c r="R674" s="253"/>
      <c r="S674" s="253"/>
      <c r="T674" s="25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5" t="s">
        <v>242</v>
      </c>
      <c r="AU674" s="255" t="s">
        <v>89</v>
      </c>
      <c r="AV674" s="14" t="s">
        <v>89</v>
      </c>
      <c r="AW674" s="14" t="s">
        <v>36</v>
      </c>
      <c r="AX674" s="14" t="s">
        <v>87</v>
      </c>
      <c r="AY674" s="255" t="s">
        <v>233</v>
      </c>
    </row>
    <row r="675" s="2" customFormat="1" ht="14.4" customHeight="1">
      <c r="A675" s="39"/>
      <c r="B675" s="40"/>
      <c r="C675" s="221" t="s">
        <v>1263</v>
      </c>
      <c r="D675" s="221" t="s">
        <v>235</v>
      </c>
      <c r="E675" s="222" t="s">
        <v>1264</v>
      </c>
      <c r="F675" s="223" t="s">
        <v>1265</v>
      </c>
      <c r="G675" s="224" t="s">
        <v>332</v>
      </c>
      <c r="H675" s="225">
        <v>167.47499999999999</v>
      </c>
      <c r="I675" s="226"/>
      <c r="J675" s="227">
        <f>ROUND(I675*H675,2)</f>
        <v>0</v>
      </c>
      <c r="K675" s="223" t="s">
        <v>239</v>
      </c>
      <c r="L675" s="45"/>
      <c r="M675" s="228" t="s">
        <v>1</v>
      </c>
      <c r="N675" s="229" t="s">
        <v>44</v>
      </c>
      <c r="O675" s="92"/>
      <c r="P675" s="230">
        <f>O675*H675</f>
        <v>0</v>
      </c>
      <c r="Q675" s="230">
        <v>0</v>
      </c>
      <c r="R675" s="230">
        <f>Q675*H675</f>
        <v>0</v>
      </c>
      <c r="S675" s="230">
        <v>0.0039399999999999999</v>
      </c>
      <c r="T675" s="231">
        <f>S675*H675</f>
        <v>0.65985149999999992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2" t="s">
        <v>324</v>
      </c>
      <c r="AT675" s="232" t="s">
        <v>235</v>
      </c>
      <c r="AU675" s="232" t="s">
        <v>89</v>
      </c>
      <c r="AY675" s="18" t="s">
        <v>233</v>
      </c>
      <c r="BE675" s="233">
        <f>IF(N675="základní",J675,0)</f>
        <v>0</v>
      </c>
      <c r="BF675" s="233">
        <f>IF(N675="snížená",J675,0)</f>
        <v>0</v>
      </c>
      <c r="BG675" s="233">
        <f>IF(N675="zákl. přenesená",J675,0)</f>
        <v>0</v>
      </c>
      <c r="BH675" s="233">
        <f>IF(N675="sníž. přenesená",J675,0)</f>
        <v>0</v>
      </c>
      <c r="BI675" s="233">
        <f>IF(N675="nulová",J675,0)</f>
        <v>0</v>
      </c>
      <c r="BJ675" s="18" t="s">
        <v>87</v>
      </c>
      <c r="BK675" s="233">
        <f>ROUND(I675*H675,2)</f>
        <v>0</v>
      </c>
      <c r="BL675" s="18" t="s">
        <v>324</v>
      </c>
      <c r="BM675" s="232" t="s">
        <v>1266</v>
      </c>
    </row>
    <row r="676" s="14" customFormat="1">
      <c r="A676" s="14"/>
      <c r="B676" s="245"/>
      <c r="C676" s="246"/>
      <c r="D676" s="236" t="s">
        <v>242</v>
      </c>
      <c r="E676" s="247" t="s">
        <v>1</v>
      </c>
      <c r="F676" s="248" t="s">
        <v>1267</v>
      </c>
      <c r="G676" s="246"/>
      <c r="H676" s="249">
        <v>167.47499999999999</v>
      </c>
      <c r="I676" s="250"/>
      <c r="J676" s="246"/>
      <c r="K676" s="246"/>
      <c r="L676" s="251"/>
      <c r="M676" s="252"/>
      <c r="N676" s="253"/>
      <c r="O676" s="253"/>
      <c r="P676" s="253"/>
      <c r="Q676" s="253"/>
      <c r="R676" s="253"/>
      <c r="S676" s="253"/>
      <c r="T676" s="254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5" t="s">
        <v>242</v>
      </c>
      <c r="AU676" s="255" t="s">
        <v>89</v>
      </c>
      <c r="AV676" s="14" t="s">
        <v>89</v>
      </c>
      <c r="AW676" s="14" t="s">
        <v>36</v>
      </c>
      <c r="AX676" s="14" t="s">
        <v>87</v>
      </c>
      <c r="AY676" s="255" t="s">
        <v>233</v>
      </c>
    </row>
    <row r="677" s="2" customFormat="1" ht="14.4" customHeight="1">
      <c r="A677" s="39"/>
      <c r="B677" s="40"/>
      <c r="C677" s="221" t="s">
        <v>1268</v>
      </c>
      <c r="D677" s="221" t="s">
        <v>235</v>
      </c>
      <c r="E677" s="222" t="s">
        <v>1269</v>
      </c>
      <c r="F677" s="223" t="s">
        <v>1270</v>
      </c>
      <c r="G677" s="224" t="s">
        <v>332</v>
      </c>
      <c r="H677" s="225">
        <v>44</v>
      </c>
      <c r="I677" s="226"/>
      <c r="J677" s="227">
        <f>ROUND(I677*H677,2)</f>
        <v>0</v>
      </c>
      <c r="K677" s="223" t="s">
        <v>1</v>
      </c>
      <c r="L677" s="45"/>
      <c r="M677" s="228" t="s">
        <v>1</v>
      </c>
      <c r="N677" s="229" t="s">
        <v>44</v>
      </c>
      <c r="O677" s="92"/>
      <c r="P677" s="230">
        <f>O677*H677</f>
        <v>0</v>
      </c>
      <c r="Q677" s="230">
        <v>0</v>
      </c>
      <c r="R677" s="230">
        <f>Q677*H677</f>
        <v>0</v>
      </c>
      <c r="S677" s="230">
        <v>0.0039399999999999999</v>
      </c>
      <c r="T677" s="231">
        <f>S677*H677</f>
        <v>0.17335999999999999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32" t="s">
        <v>324</v>
      </c>
      <c r="AT677" s="232" t="s">
        <v>235</v>
      </c>
      <c r="AU677" s="232" t="s">
        <v>89</v>
      </c>
      <c r="AY677" s="18" t="s">
        <v>233</v>
      </c>
      <c r="BE677" s="233">
        <f>IF(N677="základní",J677,0)</f>
        <v>0</v>
      </c>
      <c r="BF677" s="233">
        <f>IF(N677="snížená",J677,0)</f>
        <v>0</v>
      </c>
      <c r="BG677" s="233">
        <f>IF(N677="zákl. přenesená",J677,0)</f>
        <v>0</v>
      </c>
      <c r="BH677" s="233">
        <f>IF(N677="sníž. přenesená",J677,0)</f>
        <v>0</v>
      </c>
      <c r="BI677" s="233">
        <f>IF(N677="nulová",J677,0)</f>
        <v>0</v>
      </c>
      <c r="BJ677" s="18" t="s">
        <v>87</v>
      </c>
      <c r="BK677" s="233">
        <f>ROUND(I677*H677,2)</f>
        <v>0</v>
      </c>
      <c r="BL677" s="18" t="s">
        <v>324</v>
      </c>
      <c r="BM677" s="232" t="s">
        <v>1271</v>
      </c>
    </row>
    <row r="678" s="14" customFormat="1">
      <c r="A678" s="14"/>
      <c r="B678" s="245"/>
      <c r="C678" s="246"/>
      <c r="D678" s="236" t="s">
        <v>242</v>
      </c>
      <c r="E678" s="247" t="s">
        <v>1</v>
      </c>
      <c r="F678" s="248" t="s">
        <v>1272</v>
      </c>
      <c r="G678" s="246"/>
      <c r="H678" s="249">
        <v>44</v>
      </c>
      <c r="I678" s="250"/>
      <c r="J678" s="246"/>
      <c r="K678" s="246"/>
      <c r="L678" s="251"/>
      <c r="M678" s="252"/>
      <c r="N678" s="253"/>
      <c r="O678" s="253"/>
      <c r="P678" s="253"/>
      <c r="Q678" s="253"/>
      <c r="R678" s="253"/>
      <c r="S678" s="253"/>
      <c r="T678" s="25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5" t="s">
        <v>242</v>
      </c>
      <c r="AU678" s="255" t="s">
        <v>89</v>
      </c>
      <c r="AV678" s="14" t="s">
        <v>89</v>
      </c>
      <c r="AW678" s="14" t="s">
        <v>36</v>
      </c>
      <c r="AX678" s="14" t="s">
        <v>87</v>
      </c>
      <c r="AY678" s="255" t="s">
        <v>233</v>
      </c>
    </row>
    <row r="679" s="2" customFormat="1" ht="22.2" customHeight="1">
      <c r="A679" s="39"/>
      <c r="B679" s="40"/>
      <c r="C679" s="221" t="s">
        <v>1273</v>
      </c>
      <c r="D679" s="221" t="s">
        <v>235</v>
      </c>
      <c r="E679" s="222" t="s">
        <v>1274</v>
      </c>
      <c r="F679" s="223" t="s">
        <v>1275</v>
      </c>
      <c r="G679" s="224" t="s">
        <v>238</v>
      </c>
      <c r="H679" s="225">
        <v>15.452999999999999</v>
      </c>
      <c r="I679" s="226"/>
      <c r="J679" s="227">
        <f>ROUND(I679*H679,2)</f>
        <v>0</v>
      </c>
      <c r="K679" s="223" t="s">
        <v>239</v>
      </c>
      <c r="L679" s="45"/>
      <c r="M679" s="228" t="s">
        <v>1</v>
      </c>
      <c r="N679" s="229" t="s">
        <v>44</v>
      </c>
      <c r="O679" s="92"/>
      <c r="P679" s="230">
        <f>O679*H679</f>
        <v>0</v>
      </c>
      <c r="Q679" s="230">
        <v>0.0063699999999999998</v>
      </c>
      <c r="R679" s="230">
        <f>Q679*H679</f>
        <v>0.098435609999999993</v>
      </c>
      <c r="S679" s="230">
        <v>0</v>
      </c>
      <c r="T679" s="231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32" t="s">
        <v>324</v>
      </c>
      <c r="AT679" s="232" t="s">
        <v>235</v>
      </c>
      <c r="AU679" s="232" t="s">
        <v>89</v>
      </c>
      <c r="AY679" s="18" t="s">
        <v>233</v>
      </c>
      <c r="BE679" s="233">
        <f>IF(N679="základní",J679,0)</f>
        <v>0</v>
      </c>
      <c r="BF679" s="233">
        <f>IF(N679="snížená",J679,0)</f>
        <v>0</v>
      </c>
      <c r="BG679" s="233">
        <f>IF(N679="zákl. přenesená",J679,0)</f>
        <v>0</v>
      </c>
      <c r="BH679" s="233">
        <f>IF(N679="sníž. přenesená",J679,0)</f>
        <v>0</v>
      </c>
      <c r="BI679" s="233">
        <f>IF(N679="nulová",J679,0)</f>
        <v>0</v>
      </c>
      <c r="BJ679" s="18" t="s">
        <v>87</v>
      </c>
      <c r="BK679" s="233">
        <f>ROUND(I679*H679,2)</f>
        <v>0</v>
      </c>
      <c r="BL679" s="18" t="s">
        <v>324</v>
      </c>
      <c r="BM679" s="232" t="s">
        <v>1276</v>
      </c>
    </row>
    <row r="680" s="14" customFormat="1">
      <c r="A680" s="14"/>
      <c r="B680" s="245"/>
      <c r="C680" s="246"/>
      <c r="D680" s="236" t="s">
        <v>242</v>
      </c>
      <c r="E680" s="247" t="s">
        <v>1</v>
      </c>
      <c r="F680" s="248" t="s">
        <v>1277</v>
      </c>
      <c r="G680" s="246"/>
      <c r="H680" s="249">
        <v>4.4279999999999999</v>
      </c>
      <c r="I680" s="250"/>
      <c r="J680" s="246"/>
      <c r="K680" s="246"/>
      <c r="L680" s="251"/>
      <c r="M680" s="252"/>
      <c r="N680" s="253"/>
      <c r="O680" s="253"/>
      <c r="P680" s="253"/>
      <c r="Q680" s="253"/>
      <c r="R680" s="253"/>
      <c r="S680" s="253"/>
      <c r="T680" s="25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5" t="s">
        <v>242</v>
      </c>
      <c r="AU680" s="255" t="s">
        <v>89</v>
      </c>
      <c r="AV680" s="14" t="s">
        <v>89</v>
      </c>
      <c r="AW680" s="14" t="s">
        <v>36</v>
      </c>
      <c r="AX680" s="14" t="s">
        <v>79</v>
      </c>
      <c r="AY680" s="255" t="s">
        <v>233</v>
      </c>
    </row>
    <row r="681" s="14" customFormat="1">
      <c r="A681" s="14"/>
      <c r="B681" s="245"/>
      <c r="C681" s="246"/>
      <c r="D681" s="236" t="s">
        <v>242</v>
      </c>
      <c r="E681" s="247" t="s">
        <v>1</v>
      </c>
      <c r="F681" s="248" t="s">
        <v>1278</v>
      </c>
      <c r="G681" s="246"/>
      <c r="H681" s="249">
        <v>11.025</v>
      </c>
      <c r="I681" s="250"/>
      <c r="J681" s="246"/>
      <c r="K681" s="246"/>
      <c r="L681" s="251"/>
      <c r="M681" s="252"/>
      <c r="N681" s="253"/>
      <c r="O681" s="253"/>
      <c r="P681" s="253"/>
      <c r="Q681" s="253"/>
      <c r="R681" s="253"/>
      <c r="S681" s="253"/>
      <c r="T681" s="25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5" t="s">
        <v>242</v>
      </c>
      <c r="AU681" s="255" t="s">
        <v>89</v>
      </c>
      <c r="AV681" s="14" t="s">
        <v>89</v>
      </c>
      <c r="AW681" s="14" t="s">
        <v>36</v>
      </c>
      <c r="AX681" s="14" t="s">
        <v>79</v>
      </c>
      <c r="AY681" s="255" t="s">
        <v>233</v>
      </c>
    </row>
    <row r="682" s="15" customFormat="1">
      <c r="A682" s="15"/>
      <c r="B682" s="266"/>
      <c r="C682" s="267"/>
      <c r="D682" s="236" t="s">
        <v>242</v>
      </c>
      <c r="E682" s="268" t="s">
        <v>1</v>
      </c>
      <c r="F682" s="269" t="s">
        <v>307</v>
      </c>
      <c r="G682" s="267"/>
      <c r="H682" s="270">
        <v>15.452999999999999</v>
      </c>
      <c r="I682" s="271"/>
      <c r="J682" s="267"/>
      <c r="K682" s="267"/>
      <c r="L682" s="272"/>
      <c r="M682" s="273"/>
      <c r="N682" s="274"/>
      <c r="O682" s="274"/>
      <c r="P682" s="274"/>
      <c r="Q682" s="274"/>
      <c r="R682" s="274"/>
      <c r="S682" s="274"/>
      <c r="T682" s="27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76" t="s">
        <v>242</v>
      </c>
      <c r="AU682" s="276" t="s">
        <v>89</v>
      </c>
      <c r="AV682" s="15" t="s">
        <v>240</v>
      </c>
      <c r="AW682" s="15" t="s">
        <v>36</v>
      </c>
      <c r="AX682" s="15" t="s">
        <v>87</v>
      </c>
      <c r="AY682" s="276" t="s">
        <v>233</v>
      </c>
    </row>
    <row r="683" s="2" customFormat="1" ht="14.4" customHeight="1">
      <c r="A683" s="39"/>
      <c r="B683" s="40"/>
      <c r="C683" s="221" t="s">
        <v>1279</v>
      </c>
      <c r="D683" s="221" t="s">
        <v>235</v>
      </c>
      <c r="E683" s="222" t="s">
        <v>1280</v>
      </c>
      <c r="F683" s="223" t="s">
        <v>1281</v>
      </c>
      <c r="G683" s="224" t="s">
        <v>332</v>
      </c>
      <c r="H683" s="225">
        <v>47.798000000000002</v>
      </c>
      <c r="I683" s="226"/>
      <c r="J683" s="227">
        <f>ROUND(I683*H683,2)</f>
        <v>0</v>
      </c>
      <c r="K683" s="223" t="s">
        <v>239</v>
      </c>
      <c r="L683" s="45"/>
      <c r="M683" s="228" t="s">
        <v>1</v>
      </c>
      <c r="N683" s="229" t="s">
        <v>44</v>
      </c>
      <c r="O683" s="92"/>
      <c r="P683" s="230">
        <f>O683*H683</f>
        <v>0</v>
      </c>
      <c r="Q683" s="230">
        <v>0.00282</v>
      </c>
      <c r="R683" s="230">
        <f>Q683*H683</f>
        <v>0.13479036</v>
      </c>
      <c r="S683" s="230">
        <v>0</v>
      </c>
      <c r="T683" s="231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2" t="s">
        <v>324</v>
      </c>
      <c r="AT683" s="232" t="s">
        <v>235</v>
      </c>
      <c r="AU683" s="232" t="s">
        <v>89</v>
      </c>
      <c r="AY683" s="18" t="s">
        <v>233</v>
      </c>
      <c r="BE683" s="233">
        <f>IF(N683="základní",J683,0)</f>
        <v>0</v>
      </c>
      <c r="BF683" s="233">
        <f>IF(N683="snížená",J683,0)</f>
        <v>0</v>
      </c>
      <c r="BG683" s="233">
        <f>IF(N683="zákl. přenesená",J683,0)</f>
        <v>0</v>
      </c>
      <c r="BH683" s="233">
        <f>IF(N683="sníž. přenesená",J683,0)</f>
        <v>0</v>
      </c>
      <c r="BI683" s="233">
        <f>IF(N683="nulová",J683,0)</f>
        <v>0</v>
      </c>
      <c r="BJ683" s="18" t="s">
        <v>87</v>
      </c>
      <c r="BK683" s="233">
        <f>ROUND(I683*H683,2)</f>
        <v>0</v>
      </c>
      <c r="BL683" s="18" t="s">
        <v>324</v>
      </c>
      <c r="BM683" s="232" t="s">
        <v>1282</v>
      </c>
    </row>
    <row r="684" s="14" customFormat="1">
      <c r="A684" s="14"/>
      <c r="B684" s="245"/>
      <c r="C684" s="246"/>
      <c r="D684" s="236" t="s">
        <v>242</v>
      </c>
      <c r="E684" s="247" t="s">
        <v>1</v>
      </c>
      <c r="F684" s="248" t="s">
        <v>1283</v>
      </c>
      <c r="G684" s="246"/>
      <c r="H684" s="249">
        <v>47.798000000000002</v>
      </c>
      <c r="I684" s="250"/>
      <c r="J684" s="246"/>
      <c r="K684" s="246"/>
      <c r="L684" s="251"/>
      <c r="M684" s="252"/>
      <c r="N684" s="253"/>
      <c r="O684" s="253"/>
      <c r="P684" s="253"/>
      <c r="Q684" s="253"/>
      <c r="R684" s="253"/>
      <c r="S684" s="253"/>
      <c r="T684" s="254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5" t="s">
        <v>242</v>
      </c>
      <c r="AU684" s="255" t="s">
        <v>89</v>
      </c>
      <c r="AV684" s="14" t="s">
        <v>89</v>
      </c>
      <c r="AW684" s="14" t="s">
        <v>36</v>
      </c>
      <c r="AX684" s="14" t="s">
        <v>87</v>
      </c>
      <c r="AY684" s="255" t="s">
        <v>233</v>
      </c>
    </row>
    <row r="685" s="2" customFormat="1" ht="14.4" customHeight="1">
      <c r="A685" s="39"/>
      <c r="B685" s="40"/>
      <c r="C685" s="221" t="s">
        <v>1284</v>
      </c>
      <c r="D685" s="221" t="s">
        <v>235</v>
      </c>
      <c r="E685" s="222" t="s">
        <v>1285</v>
      </c>
      <c r="F685" s="223" t="s">
        <v>1286</v>
      </c>
      <c r="G685" s="224" t="s">
        <v>332</v>
      </c>
      <c r="H685" s="225">
        <v>43.600000000000001</v>
      </c>
      <c r="I685" s="226"/>
      <c r="J685" s="227">
        <f>ROUND(I685*H685,2)</f>
        <v>0</v>
      </c>
      <c r="K685" s="223" t="s">
        <v>239</v>
      </c>
      <c r="L685" s="45"/>
      <c r="M685" s="228" t="s">
        <v>1</v>
      </c>
      <c r="N685" s="229" t="s">
        <v>44</v>
      </c>
      <c r="O685" s="92"/>
      <c r="P685" s="230">
        <f>O685*H685</f>
        <v>0</v>
      </c>
      <c r="Q685" s="230">
        <v>0.0018799999999999999</v>
      </c>
      <c r="R685" s="230">
        <f>Q685*H685</f>
        <v>0.081967999999999999</v>
      </c>
      <c r="S685" s="230">
        <v>0</v>
      </c>
      <c r="T685" s="231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2" t="s">
        <v>324</v>
      </c>
      <c r="AT685" s="232" t="s">
        <v>235</v>
      </c>
      <c r="AU685" s="232" t="s">
        <v>89</v>
      </c>
      <c r="AY685" s="18" t="s">
        <v>233</v>
      </c>
      <c r="BE685" s="233">
        <f>IF(N685="základní",J685,0)</f>
        <v>0</v>
      </c>
      <c r="BF685" s="233">
        <f>IF(N685="snížená",J685,0)</f>
        <v>0</v>
      </c>
      <c r="BG685" s="233">
        <f>IF(N685="zákl. přenesená",J685,0)</f>
        <v>0</v>
      </c>
      <c r="BH685" s="233">
        <f>IF(N685="sníž. přenesená",J685,0)</f>
        <v>0</v>
      </c>
      <c r="BI685" s="233">
        <f>IF(N685="nulová",J685,0)</f>
        <v>0</v>
      </c>
      <c r="BJ685" s="18" t="s">
        <v>87</v>
      </c>
      <c r="BK685" s="233">
        <f>ROUND(I685*H685,2)</f>
        <v>0</v>
      </c>
      <c r="BL685" s="18" t="s">
        <v>324</v>
      </c>
      <c r="BM685" s="232" t="s">
        <v>1287</v>
      </c>
    </row>
    <row r="686" s="14" customFormat="1">
      <c r="A686" s="14"/>
      <c r="B686" s="245"/>
      <c r="C686" s="246"/>
      <c r="D686" s="236" t="s">
        <v>242</v>
      </c>
      <c r="E686" s="247" t="s">
        <v>1</v>
      </c>
      <c r="F686" s="248" t="s">
        <v>1288</v>
      </c>
      <c r="G686" s="246"/>
      <c r="H686" s="249">
        <v>43.600000000000001</v>
      </c>
      <c r="I686" s="250"/>
      <c r="J686" s="246"/>
      <c r="K686" s="246"/>
      <c r="L686" s="251"/>
      <c r="M686" s="252"/>
      <c r="N686" s="253"/>
      <c r="O686" s="253"/>
      <c r="P686" s="253"/>
      <c r="Q686" s="253"/>
      <c r="R686" s="253"/>
      <c r="S686" s="253"/>
      <c r="T686" s="254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5" t="s">
        <v>242</v>
      </c>
      <c r="AU686" s="255" t="s">
        <v>89</v>
      </c>
      <c r="AV686" s="14" t="s">
        <v>89</v>
      </c>
      <c r="AW686" s="14" t="s">
        <v>36</v>
      </c>
      <c r="AX686" s="14" t="s">
        <v>87</v>
      </c>
      <c r="AY686" s="255" t="s">
        <v>233</v>
      </c>
    </row>
    <row r="687" s="2" customFormat="1" ht="19.8" customHeight="1">
      <c r="A687" s="39"/>
      <c r="B687" s="40"/>
      <c r="C687" s="221" t="s">
        <v>1289</v>
      </c>
      <c r="D687" s="221" t="s">
        <v>235</v>
      </c>
      <c r="E687" s="222" t="s">
        <v>1290</v>
      </c>
      <c r="F687" s="223" t="s">
        <v>1291</v>
      </c>
      <c r="G687" s="224" t="s">
        <v>332</v>
      </c>
      <c r="H687" s="225">
        <v>117</v>
      </c>
      <c r="I687" s="226"/>
      <c r="J687" s="227">
        <f>ROUND(I687*H687,2)</f>
        <v>0</v>
      </c>
      <c r="K687" s="223" t="s">
        <v>239</v>
      </c>
      <c r="L687" s="45"/>
      <c r="M687" s="228" t="s">
        <v>1</v>
      </c>
      <c r="N687" s="229" t="s">
        <v>44</v>
      </c>
      <c r="O687" s="92"/>
      <c r="P687" s="230">
        <f>O687*H687</f>
        <v>0</v>
      </c>
      <c r="Q687" s="230">
        <v>0.00080999999999999996</v>
      </c>
      <c r="R687" s="230">
        <f>Q687*H687</f>
        <v>0.094769999999999993</v>
      </c>
      <c r="S687" s="230">
        <v>0</v>
      </c>
      <c r="T687" s="231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2" t="s">
        <v>324</v>
      </c>
      <c r="AT687" s="232" t="s">
        <v>235</v>
      </c>
      <c r="AU687" s="232" t="s">
        <v>89</v>
      </c>
      <c r="AY687" s="18" t="s">
        <v>233</v>
      </c>
      <c r="BE687" s="233">
        <f>IF(N687="základní",J687,0)</f>
        <v>0</v>
      </c>
      <c r="BF687" s="233">
        <f>IF(N687="snížená",J687,0)</f>
        <v>0</v>
      </c>
      <c r="BG687" s="233">
        <f>IF(N687="zákl. přenesená",J687,0)</f>
        <v>0</v>
      </c>
      <c r="BH687" s="233">
        <f>IF(N687="sníž. přenesená",J687,0)</f>
        <v>0</v>
      </c>
      <c r="BI687" s="233">
        <f>IF(N687="nulová",J687,0)</f>
        <v>0</v>
      </c>
      <c r="BJ687" s="18" t="s">
        <v>87</v>
      </c>
      <c r="BK687" s="233">
        <f>ROUND(I687*H687,2)</f>
        <v>0</v>
      </c>
      <c r="BL687" s="18" t="s">
        <v>324</v>
      </c>
      <c r="BM687" s="232" t="s">
        <v>1292</v>
      </c>
    </row>
    <row r="688" s="14" customFormat="1">
      <c r="A688" s="14"/>
      <c r="B688" s="245"/>
      <c r="C688" s="246"/>
      <c r="D688" s="236" t="s">
        <v>242</v>
      </c>
      <c r="E688" s="247" t="s">
        <v>1</v>
      </c>
      <c r="F688" s="248" t="s">
        <v>1293</v>
      </c>
      <c r="G688" s="246"/>
      <c r="H688" s="249">
        <v>117</v>
      </c>
      <c r="I688" s="250"/>
      <c r="J688" s="246"/>
      <c r="K688" s="246"/>
      <c r="L688" s="251"/>
      <c r="M688" s="252"/>
      <c r="N688" s="253"/>
      <c r="O688" s="253"/>
      <c r="P688" s="253"/>
      <c r="Q688" s="253"/>
      <c r="R688" s="253"/>
      <c r="S688" s="253"/>
      <c r="T688" s="25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5" t="s">
        <v>242</v>
      </c>
      <c r="AU688" s="255" t="s">
        <v>89</v>
      </c>
      <c r="AV688" s="14" t="s">
        <v>89</v>
      </c>
      <c r="AW688" s="14" t="s">
        <v>36</v>
      </c>
      <c r="AX688" s="14" t="s">
        <v>87</v>
      </c>
      <c r="AY688" s="255" t="s">
        <v>233</v>
      </c>
    </row>
    <row r="689" s="2" customFormat="1" ht="19.8" customHeight="1">
      <c r="A689" s="39"/>
      <c r="B689" s="40"/>
      <c r="C689" s="221" t="s">
        <v>1294</v>
      </c>
      <c r="D689" s="221" t="s">
        <v>235</v>
      </c>
      <c r="E689" s="222" t="s">
        <v>1295</v>
      </c>
      <c r="F689" s="223" t="s">
        <v>1296</v>
      </c>
      <c r="G689" s="224" t="s">
        <v>238</v>
      </c>
      <c r="H689" s="225">
        <v>12.422000000000001</v>
      </c>
      <c r="I689" s="226"/>
      <c r="J689" s="227">
        <f>ROUND(I689*H689,2)</f>
        <v>0</v>
      </c>
      <c r="K689" s="223" t="s">
        <v>239</v>
      </c>
      <c r="L689" s="45"/>
      <c r="M689" s="228" t="s">
        <v>1</v>
      </c>
      <c r="N689" s="229" t="s">
        <v>44</v>
      </c>
      <c r="O689" s="92"/>
      <c r="P689" s="230">
        <f>O689*H689</f>
        <v>0</v>
      </c>
      <c r="Q689" s="230">
        <v>0.0051700000000000001</v>
      </c>
      <c r="R689" s="230">
        <f>Q689*H689</f>
        <v>0.064221739999999999</v>
      </c>
      <c r="S689" s="230">
        <v>0</v>
      </c>
      <c r="T689" s="231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32" t="s">
        <v>324</v>
      </c>
      <c r="AT689" s="232" t="s">
        <v>235</v>
      </c>
      <c r="AU689" s="232" t="s">
        <v>89</v>
      </c>
      <c r="AY689" s="18" t="s">
        <v>233</v>
      </c>
      <c r="BE689" s="233">
        <f>IF(N689="základní",J689,0)</f>
        <v>0</v>
      </c>
      <c r="BF689" s="233">
        <f>IF(N689="snížená",J689,0)</f>
        <v>0</v>
      </c>
      <c r="BG689" s="233">
        <f>IF(N689="zákl. přenesená",J689,0)</f>
        <v>0</v>
      </c>
      <c r="BH689" s="233">
        <f>IF(N689="sníž. přenesená",J689,0)</f>
        <v>0</v>
      </c>
      <c r="BI689" s="233">
        <f>IF(N689="nulová",J689,0)</f>
        <v>0</v>
      </c>
      <c r="BJ689" s="18" t="s">
        <v>87</v>
      </c>
      <c r="BK689" s="233">
        <f>ROUND(I689*H689,2)</f>
        <v>0</v>
      </c>
      <c r="BL689" s="18" t="s">
        <v>324</v>
      </c>
      <c r="BM689" s="232" t="s">
        <v>1297</v>
      </c>
    </row>
    <row r="690" s="14" customFormat="1">
      <c r="A690" s="14"/>
      <c r="B690" s="245"/>
      <c r="C690" s="246"/>
      <c r="D690" s="236" t="s">
        <v>242</v>
      </c>
      <c r="E690" s="247" t="s">
        <v>1</v>
      </c>
      <c r="F690" s="248" t="s">
        <v>1298</v>
      </c>
      <c r="G690" s="246"/>
      <c r="H690" s="249">
        <v>12.422000000000001</v>
      </c>
      <c r="I690" s="250"/>
      <c r="J690" s="246"/>
      <c r="K690" s="246"/>
      <c r="L690" s="251"/>
      <c r="M690" s="252"/>
      <c r="N690" s="253"/>
      <c r="O690" s="253"/>
      <c r="P690" s="253"/>
      <c r="Q690" s="253"/>
      <c r="R690" s="253"/>
      <c r="S690" s="253"/>
      <c r="T690" s="25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5" t="s">
        <v>242</v>
      </c>
      <c r="AU690" s="255" t="s">
        <v>89</v>
      </c>
      <c r="AV690" s="14" t="s">
        <v>89</v>
      </c>
      <c r="AW690" s="14" t="s">
        <v>36</v>
      </c>
      <c r="AX690" s="14" t="s">
        <v>87</v>
      </c>
      <c r="AY690" s="255" t="s">
        <v>233</v>
      </c>
    </row>
    <row r="691" s="2" customFormat="1" ht="14.4" customHeight="1">
      <c r="A691" s="39"/>
      <c r="B691" s="40"/>
      <c r="C691" s="221" t="s">
        <v>1299</v>
      </c>
      <c r="D691" s="221" t="s">
        <v>235</v>
      </c>
      <c r="E691" s="222" t="s">
        <v>1300</v>
      </c>
      <c r="F691" s="223" t="s">
        <v>1301</v>
      </c>
      <c r="G691" s="224" t="s">
        <v>332</v>
      </c>
      <c r="H691" s="225">
        <v>6.7000000000000002</v>
      </c>
      <c r="I691" s="226"/>
      <c r="J691" s="227">
        <f>ROUND(I691*H691,2)</f>
        <v>0</v>
      </c>
      <c r="K691" s="223" t="s">
        <v>239</v>
      </c>
      <c r="L691" s="45"/>
      <c r="M691" s="228" t="s">
        <v>1</v>
      </c>
      <c r="N691" s="229" t="s">
        <v>44</v>
      </c>
      <c r="O691" s="92"/>
      <c r="P691" s="230">
        <f>O691*H691</f>
        <v>0</v>
      </c>
      <c r="Q691" s="230">
        <v>0.00313</v>
      </c>
      <c r="R691" s="230">
        <f>Q691*H691</f>
        <v>0.020971</v>
      </c>
      <c r="S691" s="230">
        <v>0</v>
      </c>
      <c r="T691" s="231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2" t="s">
        <v>324</v>
      </c>
      <c r="AT691" s="232" t="s">
        <v>235</v>
      </c>
      <c r="AU691" s="232" t="s">
        <v>89</v>
      </c>
      <c r="AY691" s="18" t="s">
        <v>233</v>
      </c>
      <c r="BE691" s="233">
        <f>IF(N691="základní",J691,0)</f>
        <v>0</v>
      </c>
      <c r="BF691" s="233">
        <f>IF(N691="snížená",J691,0)</f>
        <v>0</v>
      </c>
      <c r="BG691" s="233">
        <f>IF(N691="zákl. přenesená",J691,0)</f>
        <v>0</v>
      </c>
      <c r="BH691" s="233">
        <f>IF(N691="sníž. přenesená",J691,0)</f>
        <v>0</v>
      </c>
      <c r="BI691" s="233">
        <f>IF(N691="nulová",J691,0)</f>
        <v>0</v>
      </c>
      <c r="BJ691" s="18" t="s">
        <v>87</v>
      </c>
      <c r="BK691" s="233">
        <f>ROUND(I691*H691,2)</f>
        <v>0</v>
      </c>
      <c r="BL691" s="18" t="s">
        <v>324</v>
      </c>
      <c r="BM691" s="232" t="s">
        <v>1302</v>
      </c>
    </row>
    <row r="692" s="14" customFormat="1">
      <c r="A692" s="14"/>
      <c r="B692" s="245"/>
      <c r="C692" s="246"/>
      <c r="D692" s="236" t="s">
        <v>242</v>
      </c>
      <c r="E692" s="247" t="s">
        <v>1</v>
      </c>
      <c r="F692" s="248" t="s">
        <v>1303</v>
      </c>
      <c r="G692" s="246"/>
      <c r="H692" s="249">
        <v>6.7000000000000002</v>
      </c>
      <c r="I692" s="250"/>
      <c r="J692" s="246"/>
      <c r="K692" s="246"/>
      <c r="L692" s="251"/>
      <c r="M692" s="252"/>
      <c r="N692" s="253"/>
      <c r="O692" s="253"/>
      <c r="P692" s="253"/>
      <c r="Q692" s="253"/>
      <c r="R692" s="253"/>
      <c r="S692" s="253"/>
      <c r="T692" s="25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5" t="s">
        <v>242</v>
      </c>
      <c r="AU692" s="255" t="s">
        <v>89</v>
      </c>
      <c r="AV692" s="14" t="s">
        <v>89</v>
      </c>
      <c r="AW692" s="14" t="s">
        <v>36</v>
      </c>
      <c r="AX692" s="14" t="s">
        <v>87</v>
      </c>
      <c r="AY692" s="255" t="s">
        <v>233</v>
      </c>
    </row>
    <row r="693" s="2" customFormat="1" ht="22.2" customHeight="1">
      <c r="A693" s="39"/>
      <c r="B693" s="40"/>
      <c r="C693" s="221" t="s">
        <v>1304</v>
      </c>
      <c r="D693" s="221" t="s">
        <v>235</v>
      </c>
      <c r="E693" s="222" t="s">
        <v>1305</v>
      </c>
      <c r="F693" s="223" t="s">
        <v>1306</v>
      </c>
      <c r="G693" s="224" t="s">
        <v>238</v>
      </c>
      <c r="H693" s="225">
        <v>12.18</v>
      </c>
      <c r="I693" s="226"/>
      <c r="J693" s="227">
        <f>ROUND(I693*H693,2)</f>
        <v>0</v>
      </c>
      <c r="K693" s="223" t="s">
        <v>239</v>
      </c>
      <c r="L693" s="45"/>
      <c r="M693" s="228" t="s">
        <v>1</v>
      </c>
      <c r="N693" s="229" t="s">
        <v>44</v>
      </c>
      <c r="O693" s="92"/>
      <c r="P693" s="230">
        <f>O693*H693</f>
        <v>0</v>
      </c>
      <c r="Q693" s="230">
        <v>0.0060699999999999999</v>
      </c>
      <c r="R693" s="230">
        <f>Q693*H693</f>
        <v>0.073932600000000001</v>
      </c>
      <c r="S693" s="230">
        <v>0</v>
      </c>
      <c r="T693" s="231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32" t="s">
        <v>324</v>
      </c>
      <c r="AT693" s="232" t="s">
        <v>235</v>
      </c>
      <c r="AU693" s="232" t="s">
        <v>89</v>
      </c>
      <c r="AY693" s="18" t="s">
        <v>233</v>
      </c>
      <c r="BE693" s="233">
        <f>IF(N693="základní",J693,0)</f>
        <v>0</v>
      </c>
      <c r="BF693" s="233">
        <f>IF(N693="snížená",J693,0)</f>
        <v>0</v>
      </c>
      <c r="BG693" s="233">
        <f>IF(N693="zákl. přenesená",J693,0)</f>
        <v>0</v>
      </c>
      <c r="BH693" s="233">
        <f>IF(N693="sníž. přenesená",J693,0)</f>
        <v>0</v>
      </c>
      <c r="BI693" s="233">
        <f>IF(N693="nulová",J693,0)</f>
        <v>0</v>
      </c>
      <c r="BJ693" s="18" t="s">
        <v>87</v>
      </c>
      <c r="BK693" s="233">
        <f>ROUND(I693*H693,2)</f>
        <v>0</v>
      </c>
      <c r="BL693" s="18" t="s">
        <v>324</v>
      </c>
      <c r="BM693" s="232" t="s">
        <v>1307</v>
      </c>
    </row>
    <row r="694" s="14" customFormat="1">
      <c r="A694" s="14"/>
      <c r="B694" s="245"/>
      <c r="C694" s="246"/>
      <c r="D694" s="236" t="s">
        <v>242</v>
      </c>
      <c r="E694" s="247" t="s">
        <v>1</v>
      </c>
      <c r="F694" s="248" t="s">
        <v>1308</v>
      </c>
      <c r="G694" s="246"/>
      <c r="H694" s="249">
        <v>12.18</v>
      </c>
      <c r="I694" s="250"/>
      <c r="J694" s="246"/>
      <c r="K694" s="246"/>
      <c r="L694" s="251"/>
      <c r="M694" s="252"/>
      <c r="N694" s="253"/>
      <c r="O694" s="253"/>
      <c r="P694" s="253"/>
      <c r="Q694" s="253"/>
      <c r="R694" s="253"/>
      <c r="S694" s="253"/>
      <c r="T694" s="25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5" t="s">
        <v>242</v>
      </c>
      <c r="AU694" s="255" t="s">
        <v>89</v>
      </c>
      <c r="AV694" s="14" t="s">
        <v>89</v>
      </c>
      <c r="AW694" s="14" t="s">
        <v>36</v>
      </c>
      <c r="AX694" s="14" t="s">
        <v>87</v>
      </c>
      <c r="AY694" s="255" t="s">
        <v>233</v>
      </c>
    </row>
    <row r="695" s="2" customFormat="1" ht="22.2" customHeight="1">
      <c r="A695" s="39"/>
      <c r="B695" s="40"/>
      <c r="C695" s="221" t="s">
        <v>1309</v>
      </c>
      <c r="D695" s="221" t="s">
        <v>235</v>
      </c>
      <c r="E695" s="222" t="s">
        <v>1310</v>
      </c>
      <c r="F695" s="223" t="s">
        <v>1311</v>
      </c>
      <c r="G695" s="224" t="s">
        <v>332</v>
      </c>
      <c r="H695" s="225">
        <v>47.640000000000001</v>
      </c>
      <c r="I695" s="226"/>
      <c r="J695" s="227">
        <f>ROUND(I695*H695,2)</f>
        <v>0</v>
      </c>
      <c r="K695" s="223" t="s">
        <v>239</v>
      </c>
      <c r="L695" s="45"/>
      <c r="M695" s="228" t="s">
        <v>1</v>
      </c>
      <c r="N695" s="229" t="s">
        <v>44</v>
      </c>
      <c r="O695" s="92"/>
      <c r="P695" s="230">
        <f>O695*H695</f>
        <v>0</v>
      </c>
      <c r="Q695" s="230">
        <v>0.0019</v>
      </c>
      <c r="R695" s="230">
        <f>Q695*H695</f>
        <v>0.090515999999999999</v>
      </c>
      <c r="S695" s="230">
        <v>0</v>
      </c>
      <c r="T695" s="231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2" t="s">
        <v>324</v>
      </c>
      <c r="AT695" s="232" t="s">
        <v>235</v>
      </c>
      <c r="AU695" s="232" t="s">
        <v>89</v>
      </c>
      <c r="AY695" s="18" t="s">
        <v>233</v>
      </c>
      <c r="BE695" s="233">
        <f>IF(N695="základní",J695,0)</f>
        <v>0</v>
      </c>
      <c r="BF695" s="233">
        <f>IF(N695="snížená",J695,0)</f>
        <v>0</v>
      </c>
      <c r="BG695" s="233">
        <f>IF(N695="zákl. přenesená",J695,0)</f>
        <v>0</v>
      </c>
      <c r="BH695" s="233">
        <f>IF(N695="sníž. přenesená",J695,0)</f>
        <v>0</v>
      </c>
      <c r="BI695" s="233">
        <f>IF(N695="nulová",J695,0)</f>
        <v>0</v>
      </c>
      <c r="BJ695" s="18" t="s">
        <v>87</v>
      </c>
      <c r="BK695" s="233">
        <f>ROUND(I695*H695,2)</f>
        <v>0</v>
      </c>
      <c r="BL695" s="18" t="s">
        <v>324</v>
      </c>
      <c r="BM695" s="232" t="s">
        <v>1312</v>
      </c>
    </row>
    <row r="696" s="14" customFormat="1">
      <c r="A696" s="14"/>
      <c r="B696" s="245"/>
      <c r="C696" s="246"/>
      <c r="D696" s="236" t="s">
        <v>242</v>
      </c>
      <c r="E696" s="247" t="s">
        <v>1</v>
      </c>
      <c r="F696" s="248" t="s">
        <v>1313</v>
      </c>
      <c r="G696" s="246"/>
      <c r="H696" s="249">
        <v>4.8300000000000001</v>
      </c>
      <c r="I696" s="250"/>
      <c r="J696" s="246"/>
      <c r="K696" s="246"/>
      <c r="L696" s="251"/>
      <c r="M696" s="252"/>
      <c r="N696" s="253"/>
      <c r="O696" s="253"/>
      <c r="P696" s="253"/>
      <c r="Q696" s="253"/>
      <c r="R696" s="253"/>
      <c r="S696" s="253"/>
      <c r="T696" s="25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5" t="s">
        <v>242</v>
      </c>
      <c r="AU696" s="255" t="s">
        <v>89</v>
      </c>
      <c r="AV696" s="14" t="s">
        <v>89</v>
      </c>
      <c r="AW696" s="14" t="s">
        <v>36</v>
      </c>
      <c r="AX696" s="14" t="s">
        <v>79</v>
      </c>
      <c r="AY696" s="255" t="s">
        <v>233</v>
      </c>
    </row>
    <row r="697" s="14" customFormat="1">
      <c r="A697" s="14"/>
      <c r="B697" s="245"/>
      <c r="C697" s="246"/>
      <c r="D697" s="236" t="s">
        <v>242</v>
      </c>
      <c r="E697" s="247" t="s">
        <v>1</v>
      </c>
      <c r="F697" s="248" t="s">
        <v>1314</v>
      </c>
      <c r="G697" s="246"/>
      <c r="H697" s="249">
        <v>4.2000000000000002</v>
      </c>
      <c r="I697" s="250"/>
      <c r="J697" s="246"/>
      <c r="K697" s="246"/>
      <c r="L697" s="251"/>
      <c r="M697" s="252"/>
      <c r="N697" s="253"/>
      <c r="O697" s="253"/>
      <c r="P697" s="253"/>
      <c r="Q697" s="253"/>
      <c r="R697" s="253"/>
      <c r="S697" s="253"/>
      <c r="T697" s="25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5" t="s">
        <v>242</v>
      </c>
      <c r="AU697" s="255" t="s">
        <v>89</v>
      </c>
      <c r="AV697" s="14" t="s">
        <v>89</v>
      </c>
      <c r="AW697" s="14" t="s">
        <v>36</v>
      </c>
      <c r="AX697" s="14" t="s">
        <v>79</v>
      </c>
      <c r="AY697" s="255" t="s">
        <v>233</v>
      </c>
    </row>
    <row r="698" s="14" customFormat="1">
      <c r="A698" s="14"/>
      <c r="B698" s="245"/>
      <c r="C698" s="246"/>
      <c r="D698" s="236" t="s">
        <v>242</v>
      </c>
      <c r="E698" s="247" t="s">
        <v>1</v>
      </c>
      <c r="F698" s="248" t="s">
        <v>1315</v>
      </c>
      <c r="G698" s="246"/>
      <c r="H698" s="249">
        <v>38.609999999999999</v>
      </c>
      <c r="I698" s="250"/>
      <c r="J698" s="246"/>
      <c r="K698" s="246"/>
      <c r="L698" s="251"/>
      <c r="M698" s="252"/>
      <c r="N698" s="253"/>
      <c r="O698" s="253"/>
      <c r="P698" s="253"/>
      <c r="Q698" s="253"/>
      <c r="R698" s="253"/>
      <c r="S698" s="253"/>
      <c r="T698" s="25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5" t="s">
        <v>242</v>
      </c>
      <c r="AU698" s="255" t="s">
        <v>89</v>
      </c>
      <c r="AV698" s="14" t="s">
        <v>89</v>
      </c>
      <c r="AW698" s="14" t="s">
        <v>36</v>
      </c>
      <c r="AX698" s="14" t="s">
        <v>79</v>
      </c>
      <c r="AY698" s="255" t="s">
        <v>233</v>
      </c>
    </row>
    <row r="699" s="15" customFormat="1">
      <c r="A699" s="15"/>
      <c r="B699" s="266"/>
      <c r="C699" s="267"/>
      <c r="D699" s="236" t="s">
        <v>242</v>
      </c>
      <c r="E699" s="268" t="s">
        <v>1</v>
      </c>
      <c r="F699" s="269" t="s">
        <v>307</v>
      </c>
      <c r="G699" s="267"/>
      <c r="H699" s="270">
        <v>47.640000000000001</v>
      </c>
      <c r="I699" s="271"/>
      <c r="J699" s="267"/>
      <c r="K699" s="267"/>
      <c r="L699" s="272"/>
      <c r="M699" s="273"/>
      <c r="N699" s="274"/>
      <c r="O699" s="274"/>
      <c r="P699" s="274"/>
      <c r="Q699" s="274"/>
      <c r="R699" s="274"/>
      <c r="S699" s="274"/>
      <c r="T699" s="275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76" t="s">
        <v>242</v>
      </c>
      <c r="AU699" s="276" t="s">
        <v>89</v>
      </c>
      <c r="AV699" s="15" t="s">
        <v>240</v>
      </c>
      <c r="AW699" s="15" t="s">
        <v>36</v>
      </c>
      <c r="AX699" s="15" t="s">
        <v>87</v>
      </c>
      <c r="AY699" s="276" t="s">
        <v>233</v>
      </c>
    </row>
    <row r="700" s="2" customFormat="1" ht="14.4" customHeight="1">
      <c r="A700" s="39"/>
      <c r="B700" s="40"/>
      <c r="C700" s="221" t="s">
        <v>1316</v>
      </c>
      <c r="D700" s="221" t="s">
        <v>235</v>
      </c>
      <c r="E700" s="222" t="s">
        <v>1317</v>
      </c>
      <c r="F700" s="223" t="s">
        <v>1318</v>
      </c>
      <c r="G700" s="224" t="s">
        <v>332</v>
      </c>
      <c r="H700" s="225">
        <v>10.300000000000001</v>
      </c>
      <c r="I700" s="226"/>
      <c r="J700" s="227">
        <f>ROUND(I700*H700,2)</f>
        <v>0</v>
      </c>
      <c r="K700" s="223" t="s">
        <v>239</v>
      </c>
      <c r="L700" s="45"/>
      <c r="M700" s="228" t="s">
        <v>1</v>
      </c>
      <c r="N700" s="229" t="s">
        <v>44</v>
      </c>
      <c r="O700" s="92"/>
      <c r="P700" s="230">
        <f>O700*H700</f>
        <v>0</v>
      </c>
      <c r="Q700" s="230">
        <v>0.0024299999999999999</v>
      </c>
      <c r="R700" s="230">
        <f>Q700*H700</f>
        <v>0.025028999999999999</v>
      </c>
      <c r="S700" s="230">
        <v>0</v>
      </c>
      <c r="T700" s="231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32" t="s">
        <v>324</v>
      </c>
      <c r="AT700" s="232" t="s">
        <v>235</v>
      </c>
      <c r="AU700" s="232" t="s">
        <v>89</v>
      </c>
      <c r="AY700" s="18" t="s">
        <v>233</v>
      </c>
      <c r="BE700" s="233">
        <f>IF(N700="základní",J700,0)</f>
        <v>0</v>
      </c>
      <c r="BF700" s="233">
        <f>IF(N700="snížená",J700,0)</f>
        <v>0</v>
      </c>
      <c r="BG700" s="233">
        <f>IF(N700="zákl. přenesená",J700,0)</f>
        <v>0</v>
      </c>
      <c r="BH700" s="233">
        <f>IF(N700="sníž. přenesená",J700,0)</f>
        <v>0</v>
      </c>
      <c r="BI700" s="233">
        <f>IF(N700="nulová",J700,0)</f>
        <v>0</v>
      </c>
      <c r="BJ700" s="18" t="s">
        <v>87</v>
      </c>
      <c r="BK700" s="233">
        <f>ROUND(I700*H700,2)</f>
        <v>0</v>
      </c>
      <c r="BL700" s="18" t="s">
        <v>324</v>
      </c>
      <c r="BM700" s="232" t="s">
        <v>1319</v>
      </c>
    </row>
    <row r="701" s="14" customFormat="1">
      <c r="A701" s="14"/>
      <c r="B701" s="245"/>
      <c r="C701" s="246"/>
      <c r="D701" s="236" t="s">
        <v>242</v>
      </c>
      <c r="E701" s="247" t="s">
        <v>1</v>
      </c>
      <c r="F701" s="248" t="s">
        <v>1320</v>
      </c>
      <c r="G701" s="246"/>
      <c r="H701" s="249">
        <v>10.300000000000001</v>
      </c>
      <c r="I701" s="250"/>
      <c r="J701" s="246"/>
      <c r="K701" s="246"/>
      <c r="L701" s="251"/>
      <c r="M701" s="252"/>
      <c r="N701" s="253"/>
      <c r="O701" s="253"/>
      <c r="P701" s="253"/>
      <c r="Q701" s="253"/>
      <c r="R701" s="253"/>
      <c r="S701" s="253"/>
      <c r="T701" s="25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5" t="s">
        <v>242</v>
      </c>
      <c r="AU701" s="255" t="s">
        <v>89</v>
      </c>
      <c r="AV701" s="14" t="s">
        <v>89</v>
      </c>
      <c r="AW701" s="14" t="s">
        <v>36</v>
      </c>
      <c r="AX701" s="14" t="s">
        <v>87</v>
      </c>
      <c r="AY701" s="255" t="s">
        <v>233</v>
      </c>
    </row>
    <row r="702" s="2" customFormat="1" ht="14.4" customHeight="1">
      <c r="A702" s="39"/>
      <c r="B702" s="40"/>
      <c r="C702" s="221" t="s">
        <v>1321</v>
      </c>
      <c r="D702" s="221" t="s">
        <v>235</v>
      </c>
      <c r="E702" s="222" t="s">
        <v>1322</v>
      </c>
      <c r="F702" s="223" t="s">
        <v>1323</v>
      </c>
      <c r="G702" s="224" t="s">
        <v>332</v>
      </c>
      <c r="H702" s="225">
        <v>123.59999999999999</v>
      </c>
      <c r="I702" s="226"/>
      <c r="J702" s="227">
        <f>ROUND(I702*H702,2)</f>
        <v>0</v>
      </c>
      <c r="K702" s="223" t="s">
        <v>239</v>
      </c>
      <c r="L702" s="45"/>
      <c r="M702" s="228" t="s">
        <v>1</v>
      </c>
      <c r="N702" s="229" t="s">
        <v>44</v>
      </c>
      <c r="O702" s="92"/>
      <c r="P702" s="230">
        <f>O702*H702</f>
        <v>0</v>
      </c>
      <c r="Q702" s="230">
        <v>0.0031199999999999999</v>
      </c>
      <c r="R702" s="230">
        <f>Q702*H702</f>
        <v>0.38563199999999997</v>
      </c>
      <c r="S702" s="230">
        <v>0</v>
      </c>
      <c r="T702" s="231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32" t="s">
        <v>324</v>
      </c>
      <c r="AT702" s="232" t="s">
        <v>235</v>
      </c>
      <c r="AU702" s="232" t="s">
        <v>89</v>
      </c>
      <c r="AY702" s="18" t="s">
        <v>233</v>
      </c>
      <c r="BE702" s="233">
        <f>IF(N702="základní",J702,0)</f>
        <v>0</v>
      </c>
      <c r="BF702" s="233">
        <f>IF(N702="snížená",J702,0)</f>
        <v>0</v>
      </c>
      <c r="BG702" s="233">
        <f>IF(N702="zákl. přenesená",J702,0)</f>
        <v>0</v>
      </c>
      <c r="BH702" s="233">
        <f>IF(N702="sníž. přenesená",J702,0)</f>
        <v>0</v>
      </c>
      <c r="BI702" s="233">
        <f>IF(N702="nulová",J702,0)</f>
        <v>0</v>
      </c>
      <c r="BJ702" s="18" t="s">
        <v>87</v>
      </c>
      <c r="BK702" s="233">
        <f>ROUND(I702*H702,2)</f>
        <v>0</v>
      </c>
      <c r="BL702" s="18" t="s">
        <v>324</v>
      </c>
      <c r="BM702" s="232" t="s">
        <v>1324</v>
      </c>
    </row>
    <row r="703" s="14" customFormat="1">
      <c r="A703" s="14"/>
      <c r="B703" s="245"/>
      <c r="C703" s="246"/>
      <c r="D703" s="236" t="s">
        <v>242</v>
      </c>
      <c r="E703" s="247" t="s">
        <v>1</v>
      </c>
      <c r="F703" s="248" t="s">
        <v>1325</v>
      </c>
      <c r="G703" s="246"/>
      <c r="H703" s="249">
        <v>123.59999999999999</v>
      </c>
      <c r="I703" s="250"/>
      <c r="J703" s="246"/>
      <c r="K703" s="246"/>
      <c r="L703" s="251"/>
      <c r="M703" s="252"/>
      <c r="N703" s="253"/>
      <c r="O703" s="253"/>
      <c r="P703" s="253"/>
      <c r="Q703" s="253"/>
      <c r="R703" s="253"/>
      <c r="S703" s="253"/>
      <c r="T703" s="25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5" t="s">
        <v>242</v>
      </c>
      <c r="AU703" s="255" t="s">
        <v>89</v>
      </c>
      <c r="AV703" s="14" t="s">
        <v>89</v>
      </c>
      <c r="AW703" s="14" t="s">
        <v>36</v>
      </c>
      <c r="AX703" s="14" t="s">
        <v>87</v>
      </c>
      <c r="AY703" s="255" t="s">
        <v>233</v>
      </c>
    </row>
    <row r="704" s="2" customFormat="1" ht="14.4" customHeight="1">
      <c r="A704" s="39"/>
      <c r="B704" s="40"/>
      <c r="C704" s="221" t="s">
        <v>1326</v>
      </c>
      <c r="D704" s="221" t="s">
        <v>235</v>
      </c>
      <c r="E704" s="222" t="s">
        <v>1327</v>
      </c>
      <c r="F704" s="223" t="s">
        <v>1328</v>
      </c>
      <c r="G704" s="224" t="s">
        <v>332</v>
      </c>
      <c r="H704" s="225">
        <v>5.5</v>
      </c>
      <c r="I704" s="226"/>
      <c r="J704" s="227">
        <f>ROUND(I704*H704,2)</f>
        <v>0</v>
      </c>
      <c r="K704" s="223" t="s">
        <v>1</v>
      </c>
      <c r="L704" s="45"/>
      <c r="M704" s="228" t="s">
        <v>1</v>
      </c>
      <c r="N704" s="229" t="s">
        <v>44</v>
      </c>
      <c r="O704" s="92"/>
      <c r="P704" s="230">
        <f>O704*H704</f>
        <v>0</v>
      </c>
      <c r="Q704" s="230">
        <v>0.00155</v>
      </c>
      <c r="R704" s="230">
        <f>Q704*H704</f>
        <v>0.0085249999999999996</v>
      </c>
      <c r="S704" s="230">
        <v>0</v>
      </c>
      <c r="T704" s="231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32" t="s">
        <v>324</v>
      </c>
      <c r="AT704" s="232" t="s">
        <v>235</v>
      </c>
      <c r="AU704" s="232" t="s">
        <v>89</v>
      </c>
      <c r="AY704" s="18" t="s">
        <v>233</v>
      </c>
      <c r="BE704" s="233">
        <f>IF(N704="základní",J704,0)</f>
        <v>0</v>
      </c>
      <c r="BF704" s="233">
        <f>IF(N704="snížená",J704,0)</f>
        <v>0</v>
      </c>
      <c r="BG704" s="233">
        <f>IF(N704="zákl. přenesená",J704,0)</f>
        <v>0</v>
      </c>
      <c r="BH704" s="233">
        <f>IF(N704="sníž. přenesená",J704,0)</f>
        <v>0</v>
      </c>
      <c r="BI704" s="233">
        <f>IF(N704="nulová",J704,0)</f>
        <v>0</v>
      </c>
      <c r="BJ704" s="18" t="s">
        <v>87</v>
      </c>
      <c r="BK704" s="233">
        <f>ROUND(I704*H704,2)</f>
        <v>0</v>
      </c>
      <c r="BL704" s="18" t="s">
        <v>324</v>
      </c>
      <c r="BM704" s="232" t="s">
        <v>1329</v>
      </c>
    </row>
    <row r="705" s="14" customFormat="1">
      <c r="A705" s="14"/>
      <c r="B705" s="245"/>
      <c r="C705" s="246"/>
      <c r="D705" s="236" t="s">
        <v>242</v>
      </c>
      <c r="E705" s="247" t="s">
        <v>1</v>
      </c>
      <c r="F705" s="248" t="s">
        <v>1330</v>
      </c>
      <c r="G705" s="246"/>
      <c r="H705" s="249">
        <v>5.5</v>
      </c>
      <c r="I705" s="250"/>
      <c r="J705" s="246"/>
      <c r="K705" s="246"/>
      <c r="L705" s="251"/>
      <c r="M705" s="252"/>
      <c r="N705" s="253"/>
      <c r="O705" s="253"/>
      <c r="P705" s="253"/>
      <c r="Q705" s="253"/>
      <c r="R705" s="253"/>
      <c r="S705" s="253"/>
      <c r="T705" s="25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5" t="s">
        <v>242</v>
      </c>
      <c r="AU705" s="255" t="s">
        <v>89</v>
      </c>
      <c r="AV705" s="14" t="s">
        <v>89</v>
      </c>
      <c r="AW705" s="14" t="s">
        <v>36</v>
      </c>
      <c r="AX705" s="14" t="s">
        <v>87</v>
      </c>
      <c r="AY705" s="255" t="s">
        <v>233</v>
      </c>
    </row>
    <row r="706" s="2" customFormat="1" ht="14.4" customHeight="1">
      <c r="A706" s="39"/>
      <c r="B706" s="40"/>
      <c r="C706" s="221" t="s">
        <v>1331</v>
      </c>
      <c r="D706" s="221" t="s">
        <v>235</v>
      </c>
      <c r="E706" s="222" t="s">
        <v>1332</v>
      </c>
      <c r="F706" s="223" t="s">
        <v>1333</v>
      </c>
      <c r="G706" s="224" t="s">
        <v>565</v>
      </c>
      <c r="H706" s="225">
        <v>8</v>
      </c>
      <c r="I706" s="226"/>
      <c r="J706" s="227">
        <f>ROUND(I706*H706,2)</f>
        <v>0</v>
      </c>
      <c r="K706" s="223" t="s">
        <v>239</v>
      </c>
      <c r="L706" s="45"/>
      <c r="M706" s="228" t="s">
        <v>1</v>
      </c>
      <c r="N706" s="229" t="s">
        <v>44</v>
      </c>
      <c r="O706" s="92"/>
      <c r="P706" s="230">
        <f>O706*H706</f>
        <v>0</v>
      </c>
      <c r="Q706" s="230">
        <v>0.0020600000000000002</v>
      </c>
      <c r="R706" s="230">
        <f>Q706*H706</f>
        <v>0.016480000000000002</v>
      </c>
      <c r="S706" s="230">
        <v>0</v>
      </c>
      <c r="T706" s="231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32" t="s">
        <v>324</v>
      </c>
      <c r="AT706" s="232" t="s">
        <v>235</v>
      </c>
      <c r="AU706" s="232" t="s">
        <v>89</v>
      </c>
      <c r="AY706" s="18" t="s">
        <v>233</v>
      </c>
      <c r="BE706" s="233">
        <f>IF(N706="základní",J706,0)</f>
        <v>0</v>
      </c>
      <c r="BF706" s="233">
        <f>IF(N706="snížená",J706,0)</f>
        <v>0</v>
      </c>
      <c r="BG706" s="233">
        <f>IF(N706="zákl. přenesená",J706,0)</f>
        <v>0</v>
      </c>
      <c r="BH706" s="233">
        <f>IF(N706="sníž. přenesená",J706,0)</f>
        <v>0</v>
      </c>
      <c r="BI706" s="233">
        <f>IF(N706="nulová",J706,0)</f>
        <v>0</v>
      </c>
      <c r="BJ706" s="18" t="s">
        <v>87</v>
      </c>
      <c r="BK706" s="233">
        <f>ROUND(I706*H706,2)</f>
        <v>0</v>
      </c>
      <c r="BL706" s="18" t="s">
        <v>324</v>
      </c>
      <c r="BM706" s="232" t="s">
        <v>1334</v>
      </c>
    </row>
    <row r="707" s="14" customFormat="1">
      <c r="A707" s="14"/>
      <c r="B707" s="245"/>
      <c r="C707" s="246"/>
      <c r="D707" s="236" t="s">
        <v>242</v>
      </c>
      <c r="E707" s="247" t="s">
        <v>1</v>
      </c>
      <c r="F707" s="248" t="s">
        <v>1335</v>
      </c>
      <c r="G707" s="246"/>
      <c r="H707" s="249">
        <v>4</v>
      </c>
      <c r="I707" s="250"/>
      <c r="J707" s="246"/>
      <c r="K707" s="246"/>
      <c r="L707" s="251"/>
      <c r="M707" s="252"/>
      <c r="N707" s="253"/>
      <c r="O707" s="253"/>
      <c r="P707" s="253"/>
      <c r="Q707" s="253"/>
      <c r="R707" s="253"/>
      <c r="S707" s="253"/>
      <c r="T707" s="254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5" t="s">
        <v>242</v>
      </c>
      <c r="AU707" s="255" t="s">
        <v>89</v>
      </c>
      <c r="AV707" s="14" t="s">
        <v>89</v>
      </c>
      <c r="AW707" s="14" t="s">
        <v>36</v>
      </c>
      <c r="AX707" s="14" t="s">
        <v>79</v>
      </c>
      <c r="AY707" s="255" t="s">
        <v>233</v>
      </c>
    </row>
    <row r="708" s="14" customFormat="1">
      <c r="A708" s="14"/>
      <c r="B708" s="245"/>
      <c r="C708" s="246"/>
      <c r="D708" s="236" t="s">
        <v>242</v>
      </c>
      <c r="E708" s="247" t="s">
        <v>1</v>
      </c>
      <c r="F708" s="248" t="s">
        <v>1336</v>
      </c>
      <c r="G708" s="246"/>
      <c r="H708" s="249">
        <v>4</v>
      </c>
      <c r="I708" s="250"/>
      <c r="J708" s="246"/>
      <c r="K708" s="246"/>
      <c r="L708" s="251"/>
      <c r="M708" s="252"/>
      <c r="N708" s="253"/>
      <c r="O708" s="253"/>
      <c r="P708" s="253"/>
      <c r="Q708" s="253"/>
      <c r="R708" s="253"/>
      <c r="S708" s="253"/>
      <c r="T708" s="25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5" t="s">
        <v>242</v>
      </c>
      <c r="AU708" s="255" t="s">
        <v>89</v>
      </c>
      <c r="AV708" s="14" t="s">
        <v>89</v>
      </c>
      <c r="AW708" s="14" t="s">
        <v>36</v>
      </c>
      <c r="AX708" s="14" t="s">
        <v>79</v>
      </c>
      <c r="AY708" s="255" t="s">
        <v>233</v>
      </c>
    </row>
    <row r="709" s="15" customFormat="1">
      <c r="A709" s="15"/>
      <c r="B709" s="266"/>
      <c r="C709" s="267"/>
      <c r="D709" s="236" t="s">
        <v>242</v>
      </c>
      <c r="E709" s="268" t="s">
        <v>1</v>
      </c>
      <c r="F709" s="269" t="s">
        <v>307</v>
      </c>
      <c r="G709" s="267"/>
      <c r="H709" s="270">
        <v>8</v>
      </c>
      <c r="I709" s="271"/>
      <c r="J709" s="267"/>
      <c r="K709" s="267"/>
      <c r="L709" s="272"/>
      <c r="M709" s="273"/>
      <c r="N709" s="274"/>
      <c r="O709" s="274"/>
      <c r="P709" s="274"/>
      <c r="Q709" s="274"/>
      <c r="R709" s="274"/>
      <c r="S709" s="274"/>
      <c r="T709" s="275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76" t="s">
        <v>242</v>
      </c>
      <c r="AU709" s="276" t="s">
        <v>89</v>
      </c>
      <c r="AV709" s="15" t="s">
        <v>240</v>
      </c>
      <c r="AW709" s="15" t="s">
        <v>36</v>
      </c>
      <c r="AX709" s="15" t="s">
        <v>87</v>
      </c>
      <c r="AY709" s="276" t="s">
        <v>233</v>
      </c>
    </row>
    <row r="710" s="2" customFormat="1" ht="14.4" customHeight="1">
      <c r="A710" s="39"/>
      <c r="B710" s="40"/>
      <c r="C710" s="221" t="s">
        <v>1337</v>
      </c>
      <c r="D710" s="221" t="s">
        <v>235</v>
      </c>
      <c r="E710" s="222" t="s">
        <v>1338</v>
      </c>
      <c r="F710" s="223" t="s">
        <v>1339</v>
      </c>
      <c r="G710" s="224" t="s">
        <v>565</v>
      </c>
      <c r="H710" s="225">
        <v>1</v>
      </c>
      <c r="I710" s="226"/>
      <c r="J710" s="227">
        <f>ROUND(I710*H710,2)</f>
        <v>0</v>
      </c>
      <c r="K710" s="223" t="s">
        <v>239</v>
      </c>
      <c r="L710" s="45"/>
      <c r="M710" s="228" t="s">
        <v>1</v>
      </c>
      <c r="N710" s="229" t="s">
        <v>44</v>
      </c>
      <c r="O710" s="92"/>
      <c r="P710" s="230">
        <f>O710*H710</f>
        <v>0</v>
      </c>
      <c r="Q710" s="230">
        <v>0.00296</v>
      </c>
      <c r="R710" s="230">
        <f>Q710*H710</f>
        <v>0.00296</v>
      </c>
      <c r="S710" s="230">
        <v>0</v>
      </c>
      <c r="T710" s="231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32" t="s">
        <v>324</v>
      </c>
      <c r="AT710" s="232" t="s">
        <v>235</v>
      </c>
      <c r="AU710" s="232" t="s">
        <v>89</v>
      </c>
      <c r="AY710" s="18" t="s">
        <v>233</v>
      </c>
      <c r="BE710" s="233">
        <f>IF(N710="základní",J710,0)</f>
        <v>0</v>
      </c>
      <c r="BF710" s="233">
        <f>IF(N710="snížená",J710,0)</f>
        <v>0</v>
      </c>
      <c r="BG710" s="233">
        <f>IF(N710="zákl. přenesená",J710,0)</f>
        <v>0</v>
      </c>
      <c r="BH710" s="233">
        <f>IF(N710="sníž. přenesená",J710,0)</f>
        <v>0</v>
      </c>
      <c r="BI710" s="233">
        <f>IF(N710="nulová",J710,0)</f>
        <v>0</v>
      </c>
      <c r="BJ710" s="18" t="s">
        <v>87</v>
      </c>
      <c r="BK710" s="233">
        <f>ROUND(I710*H710,2)</f>
        <v>0</v>
      </c>
      <c r="BL710" s="18" t="s">
        <v>324</v>
      </c>
      <c r="BM710" s="232" t="s">
        <v>1340</v>
      </c>
    </row>
    <row r="711" s="14" customFormat="1">
      <c r="A711" s="14"/>
      <c r="B711" s="245"/>
      <c r="C711" s="246"/>
      <c r="D711" s="236" t="s">
        <v>242</v>
      </c>
      <c r="E711" s="247" t="s">
        <v>1</v>
      </c>
      <c r="F711" s="248" t="s">
        <v>1341</v>
      </c>
      <c r="G711" s="246"/>
      <c r="H711" s="249">
        <v>1</v>
      </c>
      <c r="I711" s="250"/>
      <c r="J711" s="246"/>
      <c r="K711" s="246"/>
      <c r="L711" s="251"/>
      <c r="M711" s="252"/>
      <c r="N711" s="253"/>
      <c r="O711" s="253"/>
      <c r="P711" s="253"/>
      <c r="Q711" s="253"/>
      <c r="R711" s="253"/>
      <c r="S711" s="253"/>
      <c r="T711" s="25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5" t="s">
        <v>242</v>
      </c>
      <c r="AU711" s="255" t="s">
        <v>89</v>
      </c>
      <c r="AV711" s="14" t="s">
        <v>89</v>
      </c>
      <c r="AW711" s="14" t="s">
        <v>36</v>
      </c>
      <c r="AX711" s="14" t="s">
        <v>87</v>
      </c>
      <c r="AY711" s="255" t="s">
        <v>233</v>
      </c>
    </row>
    <row r="712" s="2" customFormat="1" ht="14.4" customHeight="1">
      <c r="A712" s="39"/>
      <c r="B712" s="40"/>
      <c r="C712" s="221" t="s">
        <v>1342</v>
      </c>
      <c r="D712" s="221" t="s">
        <v>235</v>
      </c>
      <c r="E712" s="222" t="s">
        <v>1343</v>
      </c>
      <c r="F712" s="223" t="s">
        <v>1344</v>
      </c>
      <c r="G712" s="224" t="s">
        <v>565</v>
      </c>
      <c r="H712" s="225">
        <v>3</v>
      </c>
      <c r="I712" s="226"/>
      <c r="J712" s="227">
        <f>ROUND(I712*H712,2)</f>
        <v>0</v>
      </c>
      <c r="K712" s="223" t="s">
        <v>239</v>
      </c>
      <c r="L712" s="45"/>
      <c r="M712" s="228" t="s">
        <v>1</v>
      </c>
      <c r="N712" s="229" t="s">
        <v>44</v>
      </c>
      <c r="O712" s="92"/>
      <c r="P712" s="230">
        <f>O712*H712</f>
        <v>0</v>
      </c>
      <c r="Q712" s="230">
        <v>0.0038899999999999998</v>
      </c>
      <c r="R712" s="230">
        <f>Q712*H712</f>
        <v>0.01167</v>
      </c>
      <c r="S712" s="230">
        <v>0</v>
      </c>
      <c r="T712" s="231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32" t="s">
        <v>324</v>
      </c>
      <c r="AT712" s="232" t="s">
        <v>235</v>
      </c>
      <c r="AU712" s="232" t="s">
        <v>89</v>
      </c>
      <c r="AY712" s="18" t="s">
        <v>233</v>
      </c>
      <c r="BE712" s="233">
        <f>IF(N712="základní",J712,0)</f>
        <v>0</v>
      </c>
      <c r="BF712" s="233">
        <f>IF(N712="snížená",J712,0)</f>
        <v>0</v>
      </c>
      <c r="BG712" s="233">
        <f>IF(N712="zákl. přenesená",J712,0)</f>
        <v>0</v>
      </c>
      <c r="BH712" s="233">
        <f>IF(N712="sníž. přenesená",J712,0)</f>
        <v>0</v>
      </c>
      <c r="BI712" s="233">
        <f>IF(N712="nulová",J712,0)</f>
        <v>0</v>
      </c>
      <c r="BJ712" s="18" t="s">
        <v>87</v>
      </c>
      <c r="BK712" s="233">
        <f>ROUND(I712*H712,2)</f>
        <v>0</v>
      </c>
      <c r="BL712" s="18" t="s">
        <v>324</v>
      </c>
      <c r="BM712" s="232" t="s">
        <v>1345</v>
      </c>
    </row>
    <row r="713" s="14" customFormat="1">
      <c r="A713" s="14"/>
      <c r="B713" s="245"/>
      <c r="C713" s="246"/>
      <c r="D713" s="236" t="s">
        <v>242</v>
      </c>
      <c r="E713" s="247" t="s">
        <v>1</v>
      </c>
      <c r="F713" s="248" t="s">
        <v>1346</v>
      </c>
      <c r="G713" s="246"/>
      <c r="H713" s="249">
        <v>3</v>
      </c>
      <c r="I713" s="250"/>
      <c r="J713" s="246"/>
      <c r="K713" s="246"/>
      <c r="L713" s="251"/>
      <c r="M713" s="252"/>
      <c r="N713" s="253"/>
      <c r="O713" s="253"/>
      <c r="P713" s="253"/>
      <c r="Q713" s="253"/>
      <c r="R713" s="253"/>
      <c r="S713" s="253"/>
      <c r="T713" s="25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5" t="s">
        <v>242</v>
      </c>
      <c r="AU713" s="255" t="s">
        <v>89</v>
      </c>
      <c r="AV713" s="14" t="s">
        <v>89</v>
      </c>
      <c r="AW713" s="14" t="s">
        <v>36</v>
      </c>
      <c r="AX713" s="14" t="s">
        <v>87</v>
      </c>
      <c r="AY713" s="255" t="s">
        <v>233</v>
      </c>
    </row>
    <row r="714" s="2" customFormat="1" ht="14.4" customHeight="1">
      <c r="A714" s="39"/>
      <c r="B714" s="40"/>
      <c r="C714" s="221" t="s">
        <v>1347</v>
      </c>
      <c r="D714" s="221" t="s">
        <v>235</v>
      </c>
      <c r="E714" s="222" t="s">
        <v>1348</v>
      </c>
      <c r="F714" s="223" t="s">
        <v>1349</v>
      </c>
      <c r="G714" s="224" t="s">
        <v>565</v>
      </c>
      <c r="H714" s="225">
        <v>6</v>
      </c>
      <c r="I714" s="226"/>
      <c r="J714" s="227">
        <f>ROUND(I714*H714,2)</f>
        <v>0</v>
      </c>
      <c r="K714" s="223" t="s">
        <v>239</v>
      </c>
      <c r="L714" s="45"/>
      <c r="M714" s="228" t="s">
        <v>1</v>
      </c>
      <c r="N714" s="229" t="s">
        <v>44</v>
      </c>
      <c r="O714" s="92"/>
      <c r="P714" s="230">
        <f>O714*H714</f>
        <v>0</v>
      </c>
      <c r="Q714" s="230">
        <v>0.00329</v>
      </c>
      <c r="R714" s="230">
        <f>Q714*H714</f>
        <v>0.019740000000000001</v>
      </c>
      <c r="S714" s="230">
        <v>0</v>
      </c>
      <c r="T714" s="231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32" t="s">
        <v>324</v>
      </c>
      <c r="AT714" s="232" t="s">
        <v>235</v>
      </c>
      <c r="AU714" s="232" t="s">
        <v>89</v>
      </c>
      <c r="AY714" s="18" t="s">
        <v>233</v>
      </c>
      <c r="BE714" s="233">
        <f>IF(N714="základní",J714,0)</f>
        <v>0</v>
      </c>
      <c r="BF714" s="233">
        <f>IF(N714="snížená",J714,0)</f>
        <v>0</v>
      </c>
      <c r="BG714" s="233">
        <f>IF(N714="zákl. přenesená",J714,0)</f>
        <v>0</v>
      </c>
      <c r="BH714" s="233">
        <f>IF(N714="sníž. přenesená",J714,0)</f>
        <v>0</v>
      </c>
      <c r="BI714" s="233">
        <f>IF(N714="nulová",J714,0)</f>
        <v>0</v>
      </c>
      <c r="BJ714" s="18" t="s">
        <v>87</v>
      </c>
      <c r="BK714" s="233">
        <f>ROUND(I714*H714,2)</f>
        <v>0</v>
      </c>
      <c r="BL714" s="18" t="s">
        <v>324</v>
      </c>
      <c r="BM714" s="232" t="s">
        <v>1350</v>
      </c>
    </row>
    <row r="715" s="14" customFormat="1">
      <c r="A715" s="14"/>
      <c r="B715" s="245"/>
      <c r="C715" s="246"/>
      <c r="D715" s="236" t="s">
        <v>242</v>
      </c>
      <c r="E715" s="247" t="s">
        <v>1</v>
      </c>
      <c r="F715" s="248" t="s">
        <v>1351</v>
      </c>
      <c r="G715" s="246"/>
      <c r="H715" s="249">
        <v>6</v>
      </c>
      <c r="I715" s="250"/>
      <c r="J715" s="246"/>
      <c r="K715" s="246"/>
      <c r="L715" s="251"/>
      <c r="M715" s="252"/>
      <c r="N715" s="253"/>
      <c r="O715" s="253"/>
      <c r="P715" s="253"/>
      <c r="Q715" s="253"/>
      <c r="R715" s="253"/>
      <c r="S715" s="253"/>
      <c r="T715" s="25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5" t="s">
        <v>242</v>
      </c>
      <c r="AU715" s="255" t="s">
        <v>89</v>
      </c>
      <c r="AV715" s="14" t="s">
        <v>89</v>
      </c>
      <c r="AW715" s="14" t="s">
        <v>36</v>
      </c>
      <c r="AX715" s="14" t="s">
        <v>87</v>
      </c>
      <c r="AY715" s="255" t="s">
        <v>233</v>
      </c>
    </row>
    <row r="716" s="2" customFormat="1" ht="14.4" customHeight="1">
      <c r="A716" s="39"/>
      <c r="B716" s="40"/>
      <c r="C716" s="221" t="s">
        <v>1352</v>
      </c>
      <c r="D716" s="221" t="s">
        <v>235</v>
      </c>
      <c r="E716" s="222" t="s">
        <v>1353</v>
      </c>
      <c r="F716" s="223" t="s">
        <v>1354</v>
      </c>
      <c r="G716" s="224" t="s">
        <v>332</v>
      </c>
      <c r="H716" s="225">
        <v>2.5</v>
      </c>
      <c r="I716" s="226"/>
      <c r="J716" s="227">
        <f>ROUND(I716*H716,2)</f>
        <v>0</v>
      </c>
      <c r="K716" s="223" t="s">
        <v>239</v>
      </c>
      <c r="L716" s="45"/>
      <c r="M716" s="228" t="s">
        <v>1</v>
      </c>
      <c r="N716" s="229" t="s">
        <v>44</v>
      </c>
      <c r="O716" s="92"/>
      <c r="P716" s="230">
        <f>O716*H716</f>
        <v>0</v>
      </c>
      <c r="Q716" s="230">
        <v>0.0025300000000000001</v>
      </c>
      <c r="R716" s="230">
        <f>Q716*H716</f>
        <v>0.0063250000000000008</v>
      </c>
      <c r="S716" s="230">
        <v>0</v>
      </c>
      <c r="T716" s="231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2" t="s">
        <v>324</v>
      </c>
      <c r="AT716" s="232" t="s">
        <v>235</v>
      </c>
      <c r="AU716" s="232" t="s">
        <v>89</v>
      </c>
      <c r="AY716" s="18" t="s">
        <v>233</v>
      </c>
      <c r="BE716" s="233">
        <f>IF(N716="základní",J716,0)</f>
        <v>0</v>
      </c>
      <c r="BF716" s="233">
        <f>IF(N716="snížená",J716,0)</f>
        <v>0</v>
      </c>
      <c r="BG716" s="233">
        <f>IF(N716="zákl. přenesená",J716,0)</f>
        <v>0</v>
      </c>
      <c r="BH716" s="233">
        <f>IF(N716="sníž. přenesená",J716,0)</f>
        <v>0</v>
      </c>
      <c r="BI716" s="233">
        <f>IF(N716="nulová",J716,0)</f>
        <v>0</v>
      </c>
      <c r="BJ716" s="18" t="s">
        <v>87</v>
      </c>
      <c r="BK716" s="233">
        <f>ROUND(I716*H716,2)</f>
        <v>0</v>
      </c>
      <c r="BL716" s="18" t="s">
        <v>324</v>
      </c>
      <c r="BM716" s="232" t="s">
        <v>1355</v>
      </c>
    </row>
    <row r="717" s="14" customFormat="1">
      <c r="A717" s="14"/>
      <c r="B717" s="245"/>
      <c r="C717" s="246"/>
      <c r="D717" s="236" t="s">
        <v>242</v>
      </c>
      <c r="E717" s="247" t="s">
        <v>1</v>
      </c>
      <c r="F717" s="248" t="s">
        <v>1356</v>
      </c>
      <c r="G717" s="246"/>
      <c r="H717" s="249">
        <v>2.5</v>
      </c>
      <c r="I717" s="250"/>
      <c r="J717" s="246"/>
      <c r="K717" s="246"/>
      <c r="L717" s="251"/>
      <c r="M717" s="252"/>
      <c r="N717" s="253"/>
      <c r="O717" s="253"/>
      <c r="P717" s="253"/>
      <c r="Q717" s="253"/>
      <c r="R717" s="253"/>
      <c r="S717" s="253"/>
      <c r="T717" s="25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5" t="s">
        <v>242</v>
      </c>
      <c r="AU717" s="255" t="s">
        <v>89</v>
      </c>
      <c r="AV717" s="14" t="s">
        <v>89</v>
      </c>
      <c r="AW717" s="14" t="s">
        <v>36</v>
      </c>
      <c r="AX717" s="14" t="s">
        <v>87</v>
      </c>
      <c r="AY717" s="255" t="s">
        <v>233</v>
      </c>
    </row>
    <row r="718" s="2" customFormat="1" ht="14.4" customHeight="1">
      <c r="A718" s="39"/>
      <c r="B718" s="40"/>
      <c r="C718" s="221" t="s">
        <v>1357</v>
      </c>
      <c r="D718" s="221" t="s">
        <v>235</v>
      </c>
      <c r="E718" s="222" t="s">
        <v>1358</v>
      </c>
      <c r="F718" s="223" t="s">
        <v>1359</v>
      </c>
      <c r="G718" s="224" t="s">
        <v>332</v>
      </c>
      <c r="H718" s="225">
        <v>114</v>
      </c>
      <c r="I718" s="226"/>
      <c r="J718" s="227">
        <f>ROUND(I718*H718,2)</f>
        <v>0</v>
      </c>
      <c r="K718" s="223" t="s">
        <v>239</v>
      </c>
      <c r="L718" s="45"/>
      <c r="M718" s="228" t="s">
        <v>1</v>
      </c>
      <c r="N718" s="229" t="s">
        <v>44</v>
      </c>
      <c r="O718" s="92"/>
      <c r="P718" s="230">
        <f>O718*H718</f>
        <v>0</v>
      </c>
      <c r="Q718" s="230">
        <v>0.0037100000000000002</v>
      </c>
      <c r="R718" s="230">
        <f>Q718*H718</f>
        <v>0.42294000000000004</v>
      </c>
      <c r="S718" s="230">
        <v>0</v>
      </c>
      <c r="T718" s="231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32" t="s">
        <v>324</v>
      </c>
      <c r="AT718" s="232" t="s">
        <v>235</v>
      </c>
      <c r="AU718" s="232" t="s">
        <v>89</v>
      </c>
      <c r="AY718" s="18" t="s">
        <v>233</v>
      </c>
      <c r="BE718" s="233">
        <f>IF(N718="základní",J718,0)</f>
        <v>0</v>
      </c>
      <c r="BF718" s="233">
        <f>IF(N718="snížená",J718,0)</f>
        <v>0</v>
      </c>
      <c r="BG718" s="233">
        <f>IF(N718="zákl. přenesená",J718,0)</f>
        <v>0</v>
      </c>
      <c r="BH718" s="233">
        <f>IF(N718="sníž. přenesená",J718,0)</f>
        <v>0</v>
      </c>
      <c r="BI718" s="233">
        <f>IF(N718="nulová",J718,0)</f>
        <v>0</v>
      </c>
      <c r="BJ718" s="18" t="s">
        <v>87</v>
      </c>
      <c r="BK718" s="233">
        <f>ROUND(I718*H718,2)</f>
        <v>0</v>
      </c>
      <c r="BL718" s="18" t="s">
        <v>324</v>
      </c>
      <c r="BM718" s="232" t="s">
        <v>1360</v>
      </c>
    </row>
    <row r="719" s="14" customFormat="1">
      <c r="A719" s="14"/>
      <c r="B719" s="245"/>
      <c r="C719" s="246"/>
      <c r="D719" s="236" t="s">
        <v>242</v>
      </c>
      <c r="E719" s="247" t="s">
        <v>1</v>
      </c>
      <c r="F719" s="248" t="s">
        <v>1361</v>
      </c>
      <c r="G719" s="246"/>
      <c r="H719" s="249">
        <v>114</v>
      </c>
      <c r="I719" s="250"/>
      <c r="J719" s="246"/>
      <c r="K719" s="246"/>
      <c r="L719" s="251"/>
      <c r="M719" s="252"/>
      <c r="N719" s="253"/>
      <c r="O719" s="253"/>
      <c r="P719" s="253"/>
      <c r="Q719" s="253"/>
      <c r="R719" s="253"/>
      <c r="S719" s="253"/>
      <c r="T719" s="25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5" t="s">
        <v>242</v>
      </c>
      <c r="AU719" s="255" t="s">
        <v>89</v>
      </c>
      <c r="AV719" s="14" t="s">
        <v>89</v>
      </c>
      <c r="AW719" s="14" t="s">
        <v>36</v>
      </c>
      <c r="AX719" s="14" t="s">
        <v>87</v>
      </c>
      <c r="AY719" s="255" t="s">
        <v>233</v>
      </c>
    </row>
    <row r="720" s="2" customFormat="1" ht="22.2" customHeight="1">
      <c r="A720" s="39"/>
      <c r="B720" s="40"/>
      <c r="C720" s="221" t="s">
        <v>1362</v>
      </c>
      <c r="D720" s="221" t="s">
        <v>235</v>
      </c>
      <c r="E720" s="222" t="s">
        <v>1363</v>
      </c>
      <c r="F720" s="223" t="s">
        <v>1364</v>
      </c>
      <c r="G720" s="224" t="s">
        <v>262</v>
      </c>
      <c r="H720" s="225">
        <v>1.5589999999999999</v>
      </c>
      <c r="I720" s="226"/>
      <c r="J720" s="227">
        <f>ROUND(I720*H720,2)</f>
        <v>0</v>
      </c>
      <c r="K720" s="223" t="s">
        <v>239</v>
      </c>
      <c r="L720" s="45"/>
      <c r="M720" s="228" t="s">
        <v>1</v>
      </c>
      <c r="N720" s="229" t="s">
        <v>44</v>
      </c>
      <c r="O720" s="92"/>
      <c r="P720" s="230">
        <f>O720*H720</f>
        <v>0</v>
      </c>
      <c r="Q720" s="230">
        <v>0</v>
      </c>
      <c r="R720" s="230">
        <f>Q720*H720</f>
        <v>0</v>
      </c>
      <c r="S720" s="230">
        <v>0</v>
      </c>
      <c r="T720" s="231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32" t="s">
        <v>324</v>
      </c>
      <c r="AT720" s="232" t="s">
        <v>235</v>
      </c>
      <c r="AU720" s="232" t="s">
        <v>89</v>
      </c>
      <c r="AY720" s="18" t="s">
        <v>233</v>
      </c>
      <c r="BE720" s="233">
        <f>IF(N720="základní",J720,0)</f>
        <v>0</v>
      </c>
      <c r="BF720" s="233">
        <f>IF(N720="snížená",J720,0)</f>
        <v>0</v>
      </c>
      <c r="BG720" s="233">
        <f>IF(N720="zákl. přenesená",J720,0)</f>
        <v>0</v>
      </c>
      <c r="BH720" s="233">
        <f>IF(N720="sníž. přenesená",J720,0)</f>
        <v>0</v>
      </c>
      <c r="BI720" s="233">
        <f>IF(N720="nulová",J720,0)</f>
        <v>0</v>
      </c>
      <c r="BJ720" s="18" t="s">
        <v>87</v>
      </c>
      <c r="BK720" s="233">
        <f>ROUND(I720*H720,2)</f>
        <v>0</v>
      </c>
      <c r="BL720" s="18" t="s">
        <v>324</v>
      </c>
      <c r="BM720" s="232" t="s">
        <v>1365</v>
      </c>
    </row>
    <row r="721" s="12" customFormat="1" ht="22.8" customHeight="1">
      <c r="A721" s="12"/>
      <c r="B721" s="205"/>
      <c r="C721" s="206"/>
      <c r="D721" s="207" t="s">
        <v>78</v>
      </c>
      <c r="E721" s="219" t="s">
        <v>1366</v>
      </c>
      <c r="F721" s="219" t="s">
        <v>1367</v>
      </c>
      <c r="G721" s="206"/>
      <c r="H721" s="206"/>
      <c r="I721" s="209"/>
      <c r="J721" s="220">
        <f>BK721</f>
        <v>0</v>
      </c>
      <c r="K721" s="206"/>
      <c r="L721" s="211"/>
      <c r="M721" s="212"/>
      <c r="N721" s="213"/>
      <c r="O721" s="213"/>
      <c r="P721" s="214">
        <f>SUM(P722:P839)</f>
        <v>0</v>
      </c>
      <c r="Q721" s="213"/>
      <c r="R721" s="214">
        <f>SUM(R722:R839)</f>
        <v>70.848523049999997</v>
      </c>
      <c r="S721" s="213"/>
      <c r="T721" s="215">
        <f>SUM(T722:T839)</f>
        <v>24.641177150000001</v>
      </c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R721" s="216" t="s">
        <v>89</v>
      </c>
      <c r="AT721" s="217" t="s">
        <v>78</v>
      </c>
      <c r="AU721" s="217" t="s">
        <v>87</v>
      </c>
      <c r="AY721" s="216" t="s">
        <v>233</v>
      </c>
      <c r="BK721" s="218">
        <f>SUM(BK722:BK839)</f>
        <v>0</v>
      </c>
    </row>
    <row r="722" s="2" customFormat="1" ht="19.8" customHeight="1">
      <c r="A722" s="39"/>
      <c r="B722" s="40"/>
      <c r="C722" s="221" t="s">
        <v>1368</v>
      </c>
      <c r="D722" s="221" t="s">
        <v>235</v>
      </c>
      <c r="E722" s="222" t="s">
        <v>1369</v>
      </c>
      <c r="F722" s="223" t="s">
        <v>1370</v>
      </c>
      <c r="G722" s="224" t="s">
        <v>238</v>
      </c>
      <c r="H722" s="225">
        <v>977.53399999999999</v>
      </c>
      <c r="I722" s="226"/>
      <c r="J722" s="227">
        <f>ROUND(I722*H722,2)</f>
        <v>0</v>
      </c>
      <c r="K722" s="223" t="s">
        <v>239</v>
      </c>
      <c r="L722" s="45"/>
      <c r="M722" s="228" t="s">
        <v>1</v>
      </c>
      <c r="N722" s="229" t="s">
        <v>44</v>
      </c>
      <c r="O722" s="92"/>
      <c r="P722" s="230">
        <f>O722*H722</f>
        <v>0</v>
      </c>
      <c r="Q722" s="230">
        <v>0</v>
      </c>
      <c r="R722" s="230">
        <f>Q722*H722</f>
        <v>0</v>
      </c>
      <c r="S722" s="230">
        <v>0</v>
      </c>
      <c r="T722" s="231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2" t="s">
        <v>324</v>
      </c>
      <c r="AT722" s="232" t="s">
        <v>235</v>
      </c>
      <c r="AU722" s="232" t="s">
        <v>89</v>
      </c>
      <c r="AY722" s="18" t="s">
        <v>233</v>
      </c>
      <c r="BE722" s="233">
        <f>IF(N722="základní",J722,0)</f>
        <v>0</v>
      </c>
      <c r="BF722" s="233">
        <f>IF(N722="snížená",J722,0)</f>
        <v>0</v>
      </c>
      <c r="BG722" s="233">
        <f>IF(N722="zákl. přenesená",J722,0)</f>
        <v>0</v>
      </c>
      <c r="BH722" s="233">
        <f>IF(N722="sníž. přenesená",J722,0)</f>
        <v>0</v>
      </c>
      <c r="BI722" s="233">
        <f>IF(N722="nulová",J722,0)</f>
        <v>0</v>
      </c>
      <c r="BJ722" s="18" t="s">
        <v>87</v>
      </c>
      <c r="BK722" s="233">
        <f>ROUND(I722*H722,2)</f>
        <v>0</v>
      </c>
      <c r="BL722" s="18" t="s">
        <v>324</v>
      </c>
      <c r="BM722" s="232" t="s">
        <v>1371</v>
      </c>
    </row>
    <row r="723" s="14" customFormat="1">
      <c r="A723" s="14"/>
      <c r="B723" s="245"/>
      <c r="C723" s="246"/>
      <c r="D723" s="236" t="s">
        <v>242</v>
      </c>
      <c r="E723" s="247" t="s">
        <v>1</v>
      </c>
      <c r="F723" s="248" t="s">
        <v>163</v>
      </c>
      <c r="G723" s="246"/>
      <c r="H723" s="249">
        <v>977.53399999999999</v>
      </c>
      <c r="I723" s="250"/>
      <c r="J723" s="246"/>
      <c r="K723" s="246"/>
      <c r="L723" s="251"/>
      <c r="M723" s="252"/>
      <c r="N723" s="253"/>
      <c r="O723" s="253"/>
      <c r="P723" s="253"/>
      <c r="Q723" s="253"/>
      <c r="R723" s="253"/>
      <c r="S723" s="253"/>
      <c r="T723" s="254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5" t="s">
        <v>242</v>
      </c>
      <c r="AU723" s="255" t="s">
        <v>89</v>
      </c>
      <c r="AV723" s="14" t="s">
        <v>89</v>
      </c>
      <c r="AW723" s="14" t="s">
        <v>36</v>
      </c>
      <c r="AX723" s="14" t="s">
        <v>87</v>
      </c>
      <c r="AY723" s="255" t="s">
        <v>233</v>
      </c>
    </row>
    <row r="724" s="2" customFormat="1" ht="14.4" customHeight="1">
      <c r="A724" s="39"/>
      <c r="B724" s="40"/>
      <c r="C724" s="256" t="s">
        <v>1372</v>
      </c>
      <c r="D724" s="256" t="s">
        <v>284</v>
      </c>
      <c r="E724" s="257" t="s">
        <v>1373</v>
      </c>
      <c r="F724" s="258" t="s">
        <v>1374</v>
      </c>
      <c r="G724" s="259" t="s">
        <v>565</v>
      </c>
      <c r="H724" s="260">
        <v>38260.680999999997</v>
      </c>
      <c r="I724" s="261"/>
      <c r="J724" s="262">
        <f>ROUND(I724*H724,2)</f>
        <v>0</v>
      </c>
      <c r="K724" s="258" t="s">
        <v>239</v>
      </c>
      <c r="L724" s="263"/>
      <c r="M724" s="264" t="s">
        <v>1</v>
      </c>
      <c r="N724" s="265" t="s">
        <v>44</v>
      </c>
      <c r="O724" s="92"/>
      <c r="P724" s="230">
        <f>O724*H724</f>
        <v>0</v>
      </c>
      <c r="Q724" s="230">
        <v>0.0016999999999999999</v>
      </c>
      <c r="R724" s="230">
        <f>Q724*H724</f>
        <v>65.043157699999995</v>
      </c>
      <c r="S724" s="230">
        <v>0</v>
      </c>
      <c r="T724" s="231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32" t="s">
        <v>414</v>
      </c>
      <c r="AT724" s="232" t="s">
        <v>284</v>
      </c>
      <c r="AU724" s="232" t="s">
        <v>89</v>
      </c>
      <c r="AY724" s="18" t="s">
        <v>233</v>
      </c>
      <c r="BE724" s="233">
        <f>IF(N724="základní",J724,0)</f>
        <v>0</v>
      </c>
      <c r="BF724" s="233">
        <f>IF(N724="snížená",J724,0)</f>
        <v>0</v>
      </c>
      <c r="BG724" s="233">
        <f>IF(N724="zákl. přenesená",J724,0)</f>
        <v>0</v>
      </c>
      <c r="BH724" s="233">
        <f>IF(N724="sníž. přenesená",J724,0)</f>
        <v>0</v>
      </c>
      <c r="BI724" s="233">
        <f>IF(N724="nulová",J724,0)</f>
        <v>0</v>
      </c>
      <c r="BJ724" s="18" t="s">
        <v>87</v>
      </c>
      <c r="BK724" s="233">
        <f>ROUND(I724*H724,2)</f>
        <v>0</v>
      </c>
      <c r="BL724" s="18" t="s">
        <v>324</v>
      </c>
      <c r="BM724" s="232" t="s">
        <v>1375</v>
      </c>
    </row>
    <row r="725" s="14" customFormat="1">
      <c r="A725" s="14"/>
      <c r="B725" s="245"/>
      <c r="C725" s="246"/>
      <c r="D725" s="236" t="s">
        <v>242</v>
      </c>
      <c r="E725" s="246"/>
      <c r="F725" s="248" t="s">
        <v>1376</v>
      </c>
      <c r="G725" s="246"/>
      <c r="H725" s="249">
        <v>38260.680999999997</v>
      </c>
      <c r="I725" s="250"/>
      <c r="J725" s="246"/>
      <c r="K725" s="246"/>
      <c r="L725" s="251"/>
      <c r="M725" s="252"/>
      <c r="N725" s="253"/>
      <c r="O725" s="253"/>
      <c r="P725" s="253"/>
      <c r="Q725" s="253"/>
      <c r="R725" s="253"/>
      <c r="S725" s="253"/>
      <c r="T725" s="25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5" t="s">
        <v>242</v>
      </c>
      <c r="AU725" s="255" t="s">
        <v>89</v>
      </c>
      <c r="AV725" s="14" t="s">
        <v>89</v>
      </c>
      <c r="AW725" s="14" t="s">
        <v>4</v>
      </c>
      <c r="AX725" s="14" t="s">
        <v>87</v>
      </c>
      <c r="AY725" s="255" t="s">
        <v>233</v>
      </c>
    </row>
    <row r="726" s="2" customFormat="1" ht="14.4" customHeight="1">
      <c r="A726" s="39"/>
      <c r="B726" s="40"/>
      <c r="C726" s="256" t="s">
        <v>1377</v>
      </c>
      <c r="D726" s="256" t="s">
        <v>284</v>
      </c>
      <c r="E726" s="257" t="s">
        <v>1378</v>
      </c>
      <c r="F726" s="258" t="s">
        <v>1379</v>
      </c>
      <c r="G726" s="259" t="s">
        <v>565</v>
      </c>
      <c r="H726" s="260">
        <v>723.85699999999997</v>
      </c>
      <c r="I726" s="261"/>
      <c r="J726" s="262">
        <f>ROUND(I726*H726,2)</f>
        <v>0</v>
      </c>
      <c r="K726" s="258" t="s">
        <v>239</v>
      </c>
      <c r="L726" s="263"/>
      <c r="M726" s="264" t="s">
        <v>1</v>
      </c>
      <c r="N726" s="265" t="s">
        <v>44</v>
      </c>
      <c r="O726" s="92"/>
      <c r="P726" s="230">
        <f>O726*H726</f>
        <v>0</v>
      </c>
      <c r="Q726" s="230">
        <v>0.0012999999999999999</v>
      </c>
      <c r="R726" s="230">
        <f>Q726*H726</f>
        <v>0.94101409999999996</v>
      </c>
      <c r="S726" s="230">
        <v>0</v>
      </c>
      <c r="T726" s="231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32" t="s">
        <v>414</v>
      </c>
      <c r="AT726" s="232" t="s">
        <v>284</v>
      </c>
      <c r="AU726" s="232" t="s">
        <v>89</v>
      </c>
      <c r="AY726" s="18" t="s">
        <v>233</v>
      </c>
      <c r="BE726" s="233">
        <f>IF(N726="základní",J726,0)</f>
        <v>0</v>
      </c>
      <c r="BF726" s="233">
        <f>IF(N726="snížená",J726,0)</f>
        <v>0</v>
      </c>
      <c r="BG726" s="233">
        <f>IF(N726="zákl. přenesená",J726,0)</f>
        <v>0</v>
      </c>
      <c r="BH726" s="233">
        <f>IF(N726="sníž. přenesená",J726,0)</f>
        <v>0</v>
      </c>
      <c r="BI726" s="233">
        <f>IF(N726="nulová",J726,0)</f>
        <v>0</v>
      </c>
      <c r="BJ726" s="18" t="s">
        <v>87</v>
      </c>
      <c r="BK726" s="233">
        <f>ROUND(I726*H726,2)</f>
        <v>0</v>
      </c>
      <c r="BL726" s="18" t="s">
        <v>324</v>
      </c>
      <c r="BM726" s="232" t="s">
        <v>1380</v>
      </c>
    </row>
    <row r="727" s="14" customFormat="1">
      <c r="A727" s="14"/>
      <c r="B727" s="245"/>
      <c r="C727" s="246"/>
      <c r="D727" s="236" t="s">
        <v>242</v>
      </c>
      <c r="E727" s="247" t="s">
        <v>1</v>
      </c>
      <c r="F727" s="248" t="s">
        <v>1381</v>
      </c>
      <c r="G727" s="246"/>
      <c r="H727" s="249">
        <v>696.01599999999996</v>
      </c>
      <c r="I727" s="250"/>
      <c r="J727" s="246"/>
      <c r="K727" s="246"/>
      <c r="L727" s="251"/>
      <c r="M727" s="252"/>
      <c r="N727" s="253"/>
      <c r="O727" s="253"/>
      <c r="P727" s="253"/>
      <c r="Q727" s="253"/>
      <c r="R727" s="253"/>
      <c r="S727" s="253"/>
      <c r="T727" s="25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5" t="s">
        <v>242</v>
      </c>
      <c r="AU727" s="255" t="s">
        <v>89</v>
      </c>
      <c r="AV727" s="14" t="s">
        <v>89</v>
      </c>
      <c r="AW727" s="14" t="s">
        <v>36</v>
      </c>
      <c r="AX727" s="14" t="s">
        <v>87</v>
      </c>
      <c r="AY727" s="255" t="s">
        <v>233</v>
      </c>
    </row>
    <row r="728" s="14" customFormat="1">
      <c r="A728" s="14"/>
      <c r="B728" s="245"/>
      <c r="C728" s="246"/>
      <c r="D728" s="236" t="s">
        <v>242</v>
      </c>
      <c r="E728" s="246"/>
      <c r="F728" s="248" t="s">
        <v>1382</v>
      </c>
      <c r="G728" s="246"/>
      <c r="H728" s="249">
        <v>723.85699999999997</v>
      </c>
      <c r="I728" s="250"/>
      <c r="J728" s="246"/>
      <c r="K728" s="246"/>
      <c r="L728" s="251"/>
      <c r="M728" s="252"/>
      <c r="N728" s="253"/>
      <c r="O728" s="253"/>
      <c r="P728" s="253"/>
      <c r="Q728" s="253"/>
      <c r="R728" s="253"/>
      <c r="S728" s="253"/>
      <c r="T728" s="25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5" t="s">
        <v>242</v>
      </c>
      <c r="AU728" s="255" t="s">
        <v>89</v>
      </c>
      <c r="AV728" s="14" t="s">
        <v>89</v>
      </c>
      <c r="AW728" s="14" t="s">
        <v>4</v>
      </c>
      <c r="AX728" s="14" t="s">
        <v>87</v>
      </c>
      <c r="AY728" s="255" t="s">
        <v>233</v>
      </c>
    </row>
    <row r="729" s="2" customFormat="1" ht="14.4" customHeight="1">
      <c r="A729" s="39"/>
      <c r="B729" s="40"/>
      <c r="C729" s="256" t="s">
        <v>1383</v>
      </c>
      <c r="D729" s="256" t="s">
        <v>284</v>
      </c>
      <c r="E729" s="257" t="s">
        <v>1384</v>
      </c>
      <c r="F729" s="258" t="s">
        <v>1385</v>
      </c>
      <c r="G729" s="259" t="s">
        <v>565</v>
      </c>
      <c r="H729" s="260">
        <v>825.49699999999996</v>
      </c>
      <c r="I729" s="261"/>
      <c r="J729" s="262">
        <f>ROUND(I729*H729,2)</f>
        <v>0</v>
      </c>
      <c r="K729" s="258" t="s">
        <v>239</v>
      </c>
      <c r="L729" s="263"/>
      <c r="M729" s="264" t="s">
        <v>1</v>
      </c>
      <c r="N729" s="265" t="s">
        <v>44</v>
      </c>
      <c r="O729" s="92"/>
      <c r="P729" s="230">
        <f>O729*H729</f>
        <v>0</v>
      </c>
      <c r="Q729" s="230">
        <v>0.0012999999999999999</v>
      </c>
      <c r="R729" s="230">
        <f>Q729*H729</f>
        <v>1.0731461</v>
      </c>
      <c r="S729" s="230">
        <v>0</v>
      </c>
      <c r="T729" s="231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32" t="s">
        <v>414</v>
      </c>
      <c r="AT729" s="232" t="s">
        <v>284</v>
      </c>
      <c r="AU729" s="232" t="s">
        <v>89</v>
      </c>
      <c r="AY729" s="18" t="s">
        <v>233</v>
      </c>
      <c r="BE729" s="233">
        <f>IF(N729="základní",J729,0)</f>
        <v>0</v>
      </c>
      <c r="BF729" s="233">
        <f>IF(N729="snížená",J729,0)</f>
        <v>0</v>
      </c>
      <c r="BG729" s="233">
        <f>IF(N729="zákl. přenesená",J729,0)</f>
        <v>0</v>
      </c>
      <c r="BH729" s="233">
        <f>IF(N729="sníž. přenesená",J729,0)</f>
        <v>0</v>
      </c>
      <c r="BI729" s="233">
        <f>IF(N729="nulová",J729,0)</f>
        <v>0</v>
      </c>
      <c r="BJ729" s="18" t="s">
        <v>87</v>
      </c>
      <c r="BK729" s="233">
        <f>ROUND(I729*H729,2)</f>
        <v>0</v>
      </c>
      <c r="BL729" s="18" t="s">
        <v>324</v>
      </c>
      <c r="BM729" s="232" t="s">
        <v>1386</v>
      </c>
    </row>
    <row r="730" s="14" customFormat="1">
      <c r="A730" s="14"/>
      <c r="B730" s="245"/>
      <c r="C730" s="246"/>
      <c r="D730" s="236" t="s">
        <v>242</v>
      </c>
      <c r="E730" s="247" t="s">
        <v>1</v>
      </c>
      <c r="F730" s="248" t="s">
        <v>1387</v>
      </c>
      <c r="G730" s="246"/>
      <c r="H730" s="249">
        <v>793.74699999999996</v>
      </c>
      <c r="I730" s="250"/>
      <c r="J730" s="246"/>
      <c r="K730" s="246"/>
      <c r="L730" s="251"/>
      <c r="M730" s="252"/>
      <c r="N730" s="253"/>
      <c r="O730" s="253"/>
      <c r="P730" s="253"/>
      <c r="Q730" s="253"/>
      <c r="R730" s="253"/>
      <c r="S730" s="253"/>
      <c r="T730" s="254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5" t="s">
        <v>242</v>
      </c>
      <c r="AU730" s="255" t="s">
        <v>89</v>
      </c>
      <c r="AV730" s="14" t="s">
        <v>89</v>
      </c>
      <c r="AW730" s="14" t="s">
        <v>36</v>
      </c>
      <c r="AX730" s="14" t="s">
        <v>87</v>
      </c>
      <c r="AY730" s="255" t="s">
        <v>233</v>
      </c>
    </row>
    <row r="731" s="14" customFormat="1">
      <c r="A731" s="14"/>
      <c r="B731" s="245"/>
      <c r="C731" s="246"/>
      <c r="D731" s="236" t="s">
        <v>242</v>
      </c>
      <c r="E731" s="246"/>
      <c r="F731" s="248" t="s">
        <v>1388</v>
      </c>
      <c r="G731" s="246"/>
      <c r="H731" s="249">
        <v>825.49699999999996</v>
      </c>
      <c r="I731" s="250"/>
      <c r="J731" s="246"/>
      <c r="K731" s="246"/>
      <c r="L731" s="251"/>
      <c r="M731" s="252"/>
      <c r="N731" s="253"/>
      <c r="O731" s="253"/>
      <c r="P731" s="253"/>
      <c r="Q731" s="253"/>
      <c r="R731" s="253"/>
      <c r="S731" s="253"/>
      <c r="T731" s="254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5" t="s">
        <v>242</v>
      </c>
      <c r="AU731" s="255" t="s">
        <v>89</v>
      </c>
      <c r="AV731" s="14" t="s">
        <v>89</v>
      </c>
      <c r="AW731" s="14" t="s">
        <v>4</v>
      </c>
      <c r="AX731" s="14" t="s">
        <v>87</v>
      </c>
      <c r="AY731" s="255" t="s">
        <v>233</v>
      </c>
    </row>
    <row r="732" s="2" customFormat="1" ht="14.4" customHeight="1">
      <c r="A732" s="39"/>
      <c r="B732" s="40"/>
      <c r="C732" s="221" t="s">
        <v>1389</v>
      </c>
      <c r="D732" s="221" t="s">
        <v>235</v>
      </c>
      <c r="E732" s="222" t="s">
        <v>1390</v>
      </c>
      <c r="F732" s="223" t="s">
        <v>1391</v>
      </c>
      <c r="G732" s="224" t="s">
        <v>332</v>
      </c>
      <c r="H732" s="225">
        <v>128.43799999999999</v>
      </c>
      <c r="I732" s="226"/>
      <c r="J732" s="227">
        <f>ROUND(I732*H732,2)</f>
        <v>0</v>
      </c>
      <c r="K732" s="223" t="s">
        <v>239</v>
      </c>
      <c r="L732" s="45"/>
      <c r="M732" s="228" t="s">
        <v>1</v>
      </c>
      <c r="N732" s="229" t="s">
        <v>44</v>
      </c>
      <c r="O732" s="92"/>
      <c r="P732" s="230">
        <f>O732*H732</f>
        <v>0</v>
      </c>
      <c r="Q732" s="230">
        <v>1.0000000000000001E-05</v>
      </c>
      <c r="R732" s="230">
        <f>Q732*H732</f>
        <v>0.0012843799999999999</v>
      </c>
      <c r="S732" s="230">
        <v>0</v>
      </c>
      <c r="T732" s="231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2" t="s">
        <v>324</v>
      </c>
      <c r="AT732" s="232" t="s">
        <v>235</v>
      </c>
      <c r="AU732" s="232" t="s">
        <v>89</v>
      </c>
      <c r="AY732" s="18" t="s">
        <v>233</v>
      </c>
      <c r="BE732" s="233">
        <f>IF(N732="základní",J732,0)</f>
        <v>0</v>
      </c>
      <c r="BF732" s="233">
        <f>IF(N732="snížená",J732,0)</f>
        <v>0</v>
      </c>
      <c r="BG732" s="233">
        <f>IF(N732="zákl. přenesená",J732,0)</f>
        <v>0</v>
      </c>
      <c r="BH732" s="233">
        <f>IF(N732="sníž. přenesená",J732,0)</f>
        <v>0</v>
      </c>
      <c r="BI732" s="233">
        <f>IF(N732="nulová",J732,0)</f>
        <v>0</v>
      </c>
      <c r="BJ732" s="18" t="s">
        <v>87</v>
      </c>
      <c r="BK732" s="233">
        <f>ROUND(I732*H732,2)</f>
        <v>0</v>
      </c>
      <c r="BL732" s="18" t="s">
        <v>324</v>
      </c>
      <c r="BM732" s="232" t="s">
        <v>1392</v>
      </c>
    </row>
    <row r="733" s="14" customFormat="1">
      <c r="A733" s="14"/>
      <c r="B733" s="245"/>
      <c r="C733" s="246"/>
      <c r="D733" s="236" t="s">
        <v>242</v>
      </c>
      <c r="E733" s="247" t="s">
        <v>1</v>
      </c>
      <c r="F733" s="248" t="s">
        <v>176</v>
      </c>
      <c r="G733" s="246"/>
      <c r="H733" s="249">
        <v>128.43799999999999</v>
      </c>
      <c r="I733" s="250"/>
      <c r="J733" s="246"/>
      <c r="K733" s="246"/>
      <c r="L733" s="251"/>
      <c r="M733" s="252"/>
      <c r="N733" s="253"/>
      <c r="O733" s="253"/>
      <c r="P733" s="253"/>
      <c r="Q733" s="253"/>
      <c r="R733" s="253"/>
      <c r="S733" s="253"/>
      <c r="T733" s="254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5" t="s">
        <v>242</v>
      </c>
      <c r="AU733" s="255" t="s">
        <v>89</v>
      </c>
      <c r="AV733" s="14" t="s">
        <v>89</v>
      </c>
      <c r="AW733" s="14" t="s">
        <v>36</v>
      </c>
      <c r="AX733" s="14" t="s">
        <v>87</v>
      </c>
      <c r="AY733" s="255" t="s">
        <v>233</v>
      </c>
    </row>
    <row r="734" s="2" customFormat="1" ht="14.4" customHeight="1">
      <c r="A734" s="39"/>
      <c r="B734" s="40"/>
      <c r="C734" s="256" t="s">
        <v>1393</v>
      </c>
      <c r="D734" s="256" t="s">
        <v>284</v>
      </c>
      <c r="E734" s="257" t="s">
        <v>1394</v>
      </c>
      <c r="F734" s="258" t="s">
        <v>1395</v>
      </c>
      <c r="G734" s="259" t="s">
        <v>565</v>
      </c>
      <c r="H734" s="260">
        <v>132.291</v>
      </c>
      <c r="I734" s="261"/>
      <c r="J734" s="262">
        <f>ROUND(I734*H734,2)</f>
        <v>0</v>
      </c>
      <c r="K734" s="258" t="s">
        <v>239</v>
      </c>
      <c r="L734" s="263"/>
      <c r="M734" s="264" t="s">
        <v>1</v>
      </c>
      <c r="N734" s="265" t="s">
        <v>44</v>
      </c>
      <c r="O734" s="92"/>
      <c r="P734" s="230">
        <f>O734*H734</f>
        <v>0</v>
      </c>
      <c r="Q734" s="230">
        <v>0.00010000000000000001</v>
      </c>
      <c r="R734" s="230">
        <f>Q734*H734</f>
        <v>0.013229100000000001</v>
      </c>
      <c r="S734" s="230">
        <v>0</v>
      </c>
      <c r="T734" s="231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32" t="s">
        <v>414</v>
      </c>
      <c r="AT734" s="232" t="s">
        <v>284</v>
      </c>
      <c r="AU734" s="232" t="s">
        <v>89</v>
      </c>
      <c r="AY734" s="18" t="s">
        <v>233</v>
      </c>
      <c r="BE734" s="233">
        <f>IF(N734="základní",J734,0)</f>
        <v>0</v>
      </c>
      <c r="BF734" s="233">
        <f>IF(N734="snížená",J734,0)</f>
        <v>0</v>
      </c>
      <c r="BG734" s="233">
        <f>IF(N734="zákl. přenesená",J734,0)</f>
        <v>0</v>
      </c>
      <c r="BH734" s="233">
        <f>IF(N734="sníž. přenesená",J734,0)</f>
        <v>0</v>
      </c>
      <c r="BI734" s="233">
        <f>IF(N734="nulová",J734,0)</f>
        <v>0</v>
      </c>
      <c r="BJ734" s="18" t="s">
        <v>87</v>
      </c>
      <c r="BK734" s="233">
        <f>ROUND(I734*H734,2)</f>
        <v>0</v>
      </c>
      <c r="BL734" s="18" t="s">
        <v>324</v>
      </c>
      <c r="BM734" s="232" t="s">
        <v>1396</v>
      </c>
    </row>
    <row r="735" s="14" customFormat="1">
      <c r="A735" s="14"/>
      <c r="B735" s="245"/>
      <c r="C735" s="246"/>
      <c r="D735" s="236" t="s">
        <v>242</v>
      </c>
      <c r="E735" s="246"/>
      <c r="F735" s="248" t="s">
        <v>1397</v>
      </c>
      <c r="G735" s="246"/>
      <c r="H735" s="249">
        <v>132.291</v>
      </c>
      <c r="I735" s="250"/>
      <c r="J735" s="246"/>
      <c r="K735" s="246"/>
      <c r="L735" s="251"/>
      <c r="M735" s="252"/>
      <c r="N735" s="253"/>
      <c r="O735" s="253"/>
      <c r="P735" s="253"/>
      <c r="Q735" s="253"/>
      <c r="R735" s="253"/>
      <c r="S735" s="253"/>
      <c r="T735" s="25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5" t="s">
        <v>242</v>
      </c>
      <c r="AU735" s="255" t="s">
        <v>89</v>
      </c>
      <c r="AV735" s="14" t="s">
        <v>89</v>
      </c>
      <c r="AW735" s="14" t="s">
        <v>4</v>
      </c>
      <c r="AX735" s="14" t="s">
        <v>87</v>
      </c>
      <c r="AY735" s="255" t="s">
        <v>233</v>
      </c>
    </row>
    <row r="736" s="2" customFormat="1" ht="14.4" customHeight="1">
      <c r="A736" s="39"/>
      <c r="B736" s="40"/>
      <c r="C736" s="221" t="s">
        <v>1398</v>
      </c>
      <c r="D736" s="221" t="s">
        <v>235</v>
      </c>
      <c r="E736" s="222" t="s">
        <v>1399</v>
      </c>
      <c r="F736" s="223" t="s">
        <v>1400</v>
      </c>
      <c r="G736" s="224" t="s">
        <v>332</v>
      </c>
      <c r="H736" s="225">
        <v>68.072999999999993</v>
      </c>
      <c r="I736" s="226"/>
      <c r="J736" s="227">
        <f>ROUND(I736*H736,2)</f>
        <v>0</v>
      </c>
      <c r="K736" s="223" t="s">
        <v>239</v>
      </c>
      <c r="L736" s="45"/>
      <c r="M736" s="228" t="s">
        <v>1</v>
      </c>
      <c r="N736" s="229" t="s">
        <v>44</v>
      </c>
      <c r="O736" s="92"/>
      <c r="P736" s="230">
        <f>O736*H736</f>
        <v>0</v>
      </c>
      <c r="Q736" s="230">
        <v>0.00125</v>
      </c>
      <c r="R736" s="230">
        <f>Q736*H736</f>
        <v>0.085091249999999993</v>
      </c>
      <c r="S736" s="230">
        <v>0</v>
      </c>
      <c r="T736" s="231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32" t="s">
        <v>324</v>
      </c>
      <c r="AT736" s="232" t="s">
        <v>235</v>
      </c>
      <c r="AU736" s="232" t="s">
        <v>89</v>
      </c>
      <c r="AY736" s="18" t="s">
        <v>233</v>
      </c>
      <c r="BE736" s="233">
        <f>IF(N736="základní",J736,0)</f>
        <v>0</v>
      </c>
      <c r="BF736" s="233">
        <f>IF(N736="snížená",J736,0)</f>
        <v>0</v>
      </c>
      <c r="BG736" s="233">
        <f>IF(N736="zákl. přenesená",J736,0)</f>
        <v>0</v>
      </c>
      <c r="BH736" s="233">
        <f>IF(N736="sníž. přenesená",J736,0)</f>
        <v>0</v>
      </c>
      <c r="BI736" s="233">
        <f>IF(N736="nulová",J736,0)</f>
        <v>0</v>
      </c>
      <c r="BJ736" s="18" t="s">
        <v>87</v>
      </c>
      <c r="BK736" s="233">
        <f>ROUND(I736*H736,2)</f>
        <v>0</v>
      </c>
      <c r="BL736" s="18" t="s">
        <v>324</v>
      </c>
      <c r="BM736" s="232" t="s">
        <v>1401</v>
      </c>
    </row>
    <row r="737" s="14" customFormat="1">
      <c r="A737" s="14"/>
      <c r="B737" s="245"/>
      <c r="C737" s="246"/>
      <c r="D737" s="236" t="s">
        <v>242</v>
      </c>
      <c r="E737" s="247" t="s">
        <v>1</v>
      </c>
      <c r="F737" s="248" t="s">
        <v>169</v>
      </c>
      <c r="G737" s="246"/>
      <c r="H737" s="249">
        <v>68.072999999999993</v>
      </c>
      <c r="I737" s="250"/>
      <c r="J737" s="246"/>
      <c r="K737" s="246"/>
      <c r="L737" s="251"/>
      <c r="M737" s="252"/>
      <c r="N737" s="253"/>
      <c r="O737" s="253"/>
      <c r="P737" s="253"/>
      <c r="Q737" s="253"/>
      <c r="R737" s="253"/>
      <c r="S737" s="253"/>
      <c r="T737" s="25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5" t="s">
        <v>242</v>
      </c>
      <c r="AU737" s="255" t="s">
        <v>89</v>
      </c>
      <c r="AV737" s="14" t="s">
        <v>89</v>
      </c>
      <c r="AW737" s="14" t="s">
        <v>36</v>
      </c>
      <c r="AX737" s="14" t="s">
        <v>87</v>
      </c>
      <c r="AY737" s="255" t="s">
        <v>233</v>
      </c>
    </row>
    <row r="738" s="2" customFormat="1" ht="14.4" customHeight="1">
      <c r="A738" s="39"/>
      <c r="B738" s="40"/>
      <c r="C738" s="221" t="s">
        <v>1402</v>
      </c>
      <c r="D738" s="221" t="s">
        <v>235</v>
      </c>
      <c r="E738" s="222" t="s">
        <v>1403</v>
      </c>
      <c r="F738" s="223" t="s">
        <v>1404</v>
      </c>
      <c r="G738" s="224" t="s">
        <v>332</v>
      </c>
      <c r="H738" s="225">
        <v>56.311999999999998</v>
      </c>
      <c r="I738" s="226"/>
      <c r="J738" s="227">
        <f>ROUND(I738*H738,2)</f>
        <v>0</v>
      </c>
      <c r="K738" s="223" t="s">
        <v>239</v>
      </c>
      <c r="L738" s="45"/>
      <c r="M738" s="228" t="s">
        <v>1</v>
      </c>
      <c r="N738" s="229" t="s">
        <v>44</v>
      </c>
      <c r="O738" s="92"/>
      <c r="P738" s="230">
        <f>O738*H738</f>
        <v>0</v>
      </c>
      <c r="Q738" s="230">
        <v>0.00125</v>
      </c>
      <c r="R738" s="230">
        <f>Q738*H738</f>
        <v>0.070389999999999994</v>
      </c>
      <c r="S738" s="230">
        <v>0</v>
      </c>
      <c r="T738" s="231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2" t="s">
        <v>324</v>
      </c>
      <c r="AT738" s="232" t="s">
        <v>235</v>
      </c>
      <c r="AU738" s="232" t="s">
        <v>89</v>
      </c>
      <c r="AY738" s="18" t="s">
        <v>233</v>
      </c>
      <c r="BE738" s="233">
        <f>IF(N738="základní",J738,0)</f>
        <v>0</v>
      </c>
      <c r="BF738" s="233">
        <f>IF(N738="snížená",J738,0)</f>
        <v>0</v>
      </c>
      <c r="BG738" s="233">
        <f>IF(N738="zákl. přenesená",J738,0)</f>
        <v>0</v>
      </c>
      <c r="BH738" s="233">
        <f>IF(N738="sníž. přenesená",J738,0)</f>
        <v>0</v>
      </c>
      <c r="BI738" s="233">
        <f>IF(N738="nulová",J738,0)</f>
        <v>0</v>
      </c>
      <c r="BJ738" s="18" t="s">
        <v>87</v>
      </c>
      <c r="BK738" s="233">
        <f>ROUND(I738*H738,2)</f>
        <v>0</v>
      </c>
      <c r="BL738" s="18" t="s">
        <v>324</v>
      </c>
      <c r="BM738" s="232" t="s">
        <v>1405</v>
      </c>
    </row>
    <row r="739" s="14" customFormat="1">
      <c r="A739" s="14"/>
      <c r="B739" s="245"/>
      <c r="C739" s="246"/>
      <c r="D739" s="236" t="s">
        <v>242</v>
      </c>
      <c r="E739" s="247" t="s">
        <v>1</v>
      </c>
      <c r="F739" s="248" t="s">
        <v>1406</v>
      </c>
      <c r="G739" s="246"/>
      <c r="H739" s="249">
        <v>56.311999999999998</v>
      </c>
      <c r="I739" s="250"/>
      <c r="J739" s="246"/>
      <c r="K739" s="246"/>
      <c r="L739" s="251"/>
      <c r="M739" s="252"/>
      <c r="N739" s="253"/>
      <c r="O739" s="253"/>
      <c r="P739" s="253"/>
      <c r="Q739" s="253"/>
      <c r="R739" s="253"/>
      <c r="S739" s="253"/>
      <c r="T739" s="25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5" t="s">
        <v>242</v>
      </c>
      <c r="AU739" s="255" t="s">
        <v>89</v>
      </c>
      <c r="AV739" s="14" t="s">
        <v>89</v>
      </c>
      <c r="AW739" s="14" t="s">
        <v>36</v>
      </c>
      <c r="AX739" s="14" t="s">
        <v>87</v>
      </c>
      <c r="AY739" s="255" t="s">
        <v>233</v>
      </c>
    </row>
    <row r="740" s="2" customFormat="1" ht="14.4" customHeight="1">
      <c r="A740" s="39"/>
      <c r="B740" s="40"/>
      <c r="C740" s="256" t="s">
        <v>1407</v>
      </c>
      <c r="D740" s="256" t="s">
        <v>284</v>
      </c>
      <c r="E740" s="257" t="s">
        <v>1408</v>
      </c>
      <c r="F740" s="258" t="s">
        <v>1409</v>
      </c>
      <c r="G740" s="259" t="s">
        <v>565</v>
      </c>
      <c r="H740" s="260">
        <v>384.35000000000002</v>
      </c>
      <c r="I740" s="261"/>
      <c r="J740" s="262">
        <f>ROUND(I740*H740,2)</f>
        <v>0</v>
      </c>
      <c r="K740" s="258" t="s">
        <v>239</v>
      </c>
      <c r="L740" s="263"/>
      <c r="M740" s="264" t="s">
        <v>1</v>
      </c>
      <c r="N740" s="265" t="s">
        <v>44</v>
      </c>
      <c r="O740" s="92"/>
      <c r="P740" s="230">
        <f>O740*H740</f>
        <v>0</v>
      </c>
      <c r="Q740" s="230">
        <v>0.0032000000000000002</v>
      </c>
      <c r="R740" s="230">
        <f>Q740*H740</f>
        <v>1.2299200000000001</v>
      </c>
      <c r="S740" s="230">
        <v>0</v>
      </c>
      <c r="T740" s="231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32" t="s">
        <v>414</v>
      </c>
      <c r="AT740" s="232" t="s">
        <v>284</v>
      </c>
      <c r="AU740" s="232" t="s">
        <v>89</v>
      </c>
      <c r="AY740" s="18" t="s">
        <v>233</v>
      </c>
      <c r="BE740" s="233">
        <f>IF(N740="základní",J740,0)</f>
        <v>0</v>
      </c>
      <c r="BF740" s="233">
        <f>IF(N740="snížená",J740,0)</f>
        <v>0</v>
      </c>
      <c r="BG740" s="233">
        <f>IF(N740="zákl. přenesená",J740,0)</f>
        <v>0</v>
      </c>
      <c r="BH740" s="233">
        <f>IF(N740="sníž. přenesená",J740,0)</f>
        <v>0</v>
      </c>
      <c r="BI740" s="233">
        <f>IF(N740="nulová",J740,0)</f>
        <v>0</v>
      </c>
      <c r="BJ740" s="18" t="s">
        <v>87</v>
      </c>
      <c r="BK740" s="233">
        <f>ROUND(I740*H740,2)</f>
        <v>0</v>
      </c>
      <c r="BL740" s="18" t="s">
        <v>324</v>
      </c>
      <c r="BM740" s="232" t="s">
        <v>1410</v>
      </c>
    </row>
    <row r="741" s="14" customFormat="1">
      <c r="A741" s="14"/>
      <c r="B741" s="245"/>
      <c r="C741" s="246"/>
      <c r="D741" s="236" t="s">
        <v>242</v>
      </c>
      <c r="E741" s="247" t="s">
        <v>1</v>
      </c>
      <c r="F741" s="248" t="s">
        <v>1411</v>
      </c>
      <c r="G741" s="246"/>
      <c r="H741" s="249">
        <v>124.38500000000001</v>
      </c>
      <c r="I741" s="250"/>
      <c r="J741" s="246"/>
      <c r="K741" s="246"/>
      <c r="L741" s="251"/>
      <c r="M741" s="252"/>
      <c r="N741" s="253"/>
      <c r="O741" s="253"/>
      <c r="P741" s="253"/>
      <c r="Q741" s="253"/>
      <c r="R741" s="253"/>
      <c r="S741" s="253"/>
      <c r="T741" s="25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5" t="s">
        <v>242</v>
      </c>
      <c r="AU741" s="255" t="s">
        <v>89</v>
      </c>
      <c r="AV741" s="14" t="s">
        <v>89</v>
      </c>
      <c r="AW741" s="14" t="s">
        <v>36</v>
      </c>
      <c r="AX741" s="14" t="s">
        <v>87</v>
      </c>
      <c r="AY741" s="255" t="s">
        <v>233</v>
      </c>
    </row>
    <row r="742" s="14" customFormat="1">
      <c r="A742" s="14"/>
      <c r="B742" s="245"/>
      <c r="C742" s="246"/>
      <c r="D742" s="236" t="s">
        <v>242</v>
      </c>
      <c r="E742" s="246"/>
      <c r="F742" s="248" t="s">
        <v>1412</v>
      </c>
      <c r="G742" s="246"/>
      <c r="H742" s="249">
        <v>384.35000000000002</v>
      </c>
      <c r="I742" s="250"/>
      <c r="J742" s="246"/>
      <c r="K742" s="246"/>
      <c r="L742" s="251"/>
      <c r="M742" s="252"/>
      <c r="N742" s="253"/>
      <c r="O742" s="253"/>
      <c r="P742" s="253"/>
      <c r="Q742" s="253"/>
      <c r="R742" s="253"/>
      <c r="S742" s="253"/>
      <c r="T742" s="25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5" t="s">
        <v>242</v>
      </c>
      <c r="AU742" s="255" t="s">
        <v>89</v>
      </c>
      <c r="AV742" s="14" t="s">
        <v>89</v>
      </c>
      <c r="AW742" s="14" t="s">
        <v>4</v>
      </c>
      <c r="AX742" s="14" t="s">
        <v>87</v>
      </c>
      <c r="AY742" s="255" t="s">
        <v>233</v>
      </c>
    </row>
    <row r="743" s="2" customFormat="1" ht="14.4" customHeight="1">
      <c r="A743" s="39"/>
      <c r="B743" s="40"/>
      <c r="C743" s="256" t="s">
        <v>1413</v>
      </c>
      <c r="D743" s="256" t="s">
        <v>284</v>
      </c>
      <c r="E743" s="257" t="s">
        <v>1414</v>
      </c>
      <c r="F743" s="258" t="s">
        <v>1415</v>
      </c>
      <c r="G743" s="259" t="s">
        <v>332</v>
      </c>
      <c r="H743" s="260">
        <v>128.11699999999999</v>
      </c>
      <c r="I743" s="261"/>
      <c r="J743" s="262">
        <f>ROUND(I743*H743,2)</f>
        <v>0</v>
      </c>
      <c r="K743" s="258" t="s">
        <v>239</v>
      </c>
      <c r="L743" s="263"/>
      <c r="M743" s="264" t="s">
        <v>1</v>
      </c>
      <c r="N743" s="265" t="s">
        <v>44</v>
      </c>
      <c r="O743" s="92"/>
      <c r="P743" s="230">
        <f>O743*H743</f>
        <v>0</v>
      </c>
      <c r="Q743" s="230">
        <v>0.0011999999999999999</v>
      </c>
      <c r="R743" s="230">
        <f>Q743*H743</f>
        <v>0.15374039999999997</v>
      </c>
      <c r="S743" s="230">
        <v>0</v>
      </c>
      <c r="T743" s="231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32" t="s">
        <v>414</v>
      </c>
      <c r="AT743" s="232" t="s">
        <v>284</v>
      </c>
      <c r="AU743" s="232" t="s">
        <v>89</v>
      </c>
      <c r="AY743" s="18" t="s">
        <v>233</v>
      </c>
      <c r="BE743" s="233">
        <f>IF(N743="základní",J743,0)</f>
        <v>0</v>
      </c>
      <c r="BF743" s="233">
        <f>IF(N743="snížená",J743,0)</f>
        <v>0</v>
      </c>
      <c r="BG743" s="233">
        <f>IF(N743="zákl. přenesená",J743,0)</f>
        <v>0</v>
      </c>
      <c r="BH743" s="233">
        <f>IF(N743="sníž. přenesená",J743,0)</f>
        <v>0</v>
      </c>
      <c r="BI743" s="233">
        <f>IF(N743="nulová",J743,0)</f>
        <v>0</v>
      </c>
      <c r="BJ743" s="18" t="s">
        <v>87</v>
      </c>
      <c r="BK743" s="233">
        <f>ROUND(I743*H743,2)</f>
        <v>0</v>
      </c>
      <c r="BL743" s="18" t="s">
        <v>324</v>
      </c>
      <c r="BM743" s="232" t="s">
        <v>1416</v>
      </c>
    </row>
    <row r="744" s="14" customFormat="1">
      <c r="A744" s="14"/>
      <c r="B744" s="245"/>
      <c r="C744" s="246"/>
      <c r="D744" s="236" t="s">
        <v>242</v>
      </c>
      <c r="E744" s="247" t="s">
        <v>1</v>
      </c>
      <c r="F744" s="248" t="s">
        <v>1411</v>
      </c>
      <c r="G744" s="246"/>
      <c r="H744" s="249">
        <v>124.38500000000001</v>
      </c>
      <c r="I744" s="250"/>
      <c r="J744" s="246"/>
      <c r="K744" s="246"/>
      <c r="L744" s="251"/>
      <c r="M744" s="252"/>
      <c r="N744" s="253"/>
      <c r="O744" s="253"/>
      <c r="P744" s="253"/>
      <c r="Q744" s="253"/>
      <c r="R744" s="253"/>
      <c r="S744" s="253"/>
      <c r="T744" s="25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5" t="s">
        <v>242</v>
      </c>
      <c r="AU744" s="255" t="s">
        <v>89</v>
      </c>
      <c r="AV744" s="14" t="s">
        <v>89</v>
      </c>
      <c r="AW744" s="14" t="s">
        <v>36</v>
      </c>
      <c r="AX744" s="14" t="s">
        <v>87</v>
      </c>
      <c r="AY744" s="255" t="s">
        <v>233</v>
      </c>
    </row>
    <row r="745" s="14" customFormat="1">
      <c r="A745" s="14"/>
      <c r="B745" s="245"/>
      <c r="C745" s="246"/>
      <c r="D745" s="236" t="s">
        <v>242</v>
      </c>
      <c r="E745" s="246"/>
      <c r="F745" s="248" t="s">
        <v>1417</v>
      </c>
      <c r="G745" s="246"/>
      <c r="H745" s="249">
        <v>128.11699999999999</v>
      </c>
      <c r="I745" s="250"/>
      <c r="J745" s="246"/>
      <c r="K745" s="246"/>
      <c r="L745" s="251"/>
      <c r="M745" s="252"/>
      <c r="N745" s="253"/>
      <c r="O745" s="253"/>
      <c r="P745" s="253"/>
      <c r="Q745" s="253"/>
      <c r="R745" s="253"/>
      <c r="S745" s="253"/>
      <c r="T745" s="254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5" t="s">
        <v>242</v>
      </c>
      <c r="AU745" s="255" t="s">
        <v>89</v>
      </c>
      <c r="AV745" s="14" t="s">
        <v>89</v>
      </c>
      <c r="AW745" s="14" t="s">
        <v>4</v>
      </c>
      <c r="AX745" s="14" t="s">
        <v>87</v>
      </c>
      <c r="AY745" s="255" t="s">
        <v>233</v>
      </c>
    </row>
    <row r="746" s="2" customFormat="1" ht="14.4" customHeight="1">
      <c r="A746" s="39"/>
      <c r="B746" s="40"/>
      <c r="C746" s="221" t="s">
        <v>1418</v>
      </c>
      <c r="D746" s="221" t="s">
        <v>235</v>
      </c>
      <c r="E746" s="222" t="s">
        <v>1419</v>
      </c>
      <c r="F746" s="223" t="s">
        <v>1420</v>
      </c>
      <c r="G746" s="224" t="s">
        <v>332</v>
      </c>
      <c r="H746" s="225">
        <v>42.997999999999998</v>
      </c>
      <c r="I746" s="226"/>
      <c r="J746" s="227">
        <f>ROUND(I746*H746,2)</f>
        <v>0</v>
      </c>
      <c r="K746" s="223" t="s">
        <v>239</v>
      </c>
      <c r="L746" s="45"/>
      <c r="M746" s="228" t="s">
        <v>1</v>
      </c>
      <c r="N746" s="229" t="s">
        <v>44</v>
      </c>
      <c r="O746" s="92"/>
      <c r="P746" s="230">
        <f>O746*H746</f>
        <v>0</v>
      </c>
      <c r="Q746" s="230">
        <v>1.0000000000000001E-05</v>
      </c>
      <c r="R746" s="230">
        <f>Q746*H746</f>
        <v>0.00042998</v>
      </c>
      <c r="S746" s="230">
        <v>0</v>
      </c>
      <c r="T746" s="231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2" t="s">
        <v>324</v>
      </c>
      <c r="AT746" s="232" t="s">
        <v>235</v>
      </c>
      <c r="AU746" s="232" t="s">
        <v>89</v>
      </c>
      <c r="AY746" s="18" t="s">
        <v>233</v>
      </c>
      <c r="BE746" s="233">
        <f>IF(N746="základní",J746,0)</f>
        <v>0</v>
      </c>
      <c r="BF746" s="233">
        <f>IF(N746="snížená",J746,0)</f>
        <v>0</v>
      </c>
      <c r="BG746" s="233">
        <f>IF(N746="zákl. přenesená",J746,0)</f>
        <v>0</v>
      </c>
      <c r="BH746" s="233">
        <f>IF(N746="sníž. přenesená",J746,0)</f>
        <v>0</v>
      </c>
      <c r="BI746" s="233">
        <f>IF(N746="nulová",J746,0)</f>
        <v>0</v>
      </c>
      <c r="BJ746" s="18" t="s">
        <v>87</v>
      </c>
      <c r="BK746" s="233">
        <f>ROUND(I746*H746,2)</f>
        <v>0</v>
      </c>
      <c r="BL746" s="18" t="s">
        <v>324</v>
      </c>
      <c r="BM746" s="232" t="s">
        <v>1421</v>
      </c>
    </row>
    <row r="747" s="14" customFormat="1">
      <c r="A747" s="14"/>
      <c r="B747" s="245"/>
      <c r="C747" s="246"/>
      <c r="D747" s="236" t="s">
        <v>242</v>
      </c>
      <c r="E747" s="247" t="s">
        <v>1</v>
      </c>
      <c r="F747" s="248" t="s">
        <v>1422</v>
      </c>
      <c r="G747" s="246"/>
      <c r="H747" s="249">
        <v>42.997999999999998</v>
      </c>
      <c r="I747" s="250"/>
      <c r="J747" s="246"/>
      <c r="K747" s="246"/>
      <c r="L747" s="251"/>
      <c r="M747" s="252"/>
      <c r="N747" s="253"/>
      <c r="O747" s="253"/>
      <c r="P747" s="253"/>
      <c r="Q747" s="253"/>
      <c r="R747" s="253"/>
      <c r="S747" s="253"/>
      <c r="T747" s="254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5" t="s">
        <v>242</v>
      </c>
      <c r="AU747" s="255" t="s">
        <v>89</v>
      </c>
      <c r="AV747" s="14" t="s">
        <v>89</v>
      </c>
      <c r="AW747" s="14" t="s">
        <v>36</v>
      </c>
      <c r="AX747" s="14" t="s">
        <v>87</v>
      </c>
      <c r="AY747" s="255" t="s">
        <v>233</v>
      </c>
    </row>
    <row r="748" s="2" customFormat="1" ht="14.4" customHeight="1">
      <c r="A748" s="39"/>
      <c r="B748" s="40"/>
      <c r="C748" s="221" t="s">
        <v>1423</v>
      </c>
      <c r="D748" s="221" t="s">
        <v>235</v>
      </c>
      <c r="E748" s="222" t="s">
        <v>1424</v>
      </c>
      <c r="F748" s="223" t="s">
        <v>1425</v>
      </c>
      <c r="G748" s="224" t="s">
        <v>332</v>
      </c>
      <c r="H748" s="225">
        <v>43.600000000000001</v>
      </c>
      <c r="I748" s="226"/>
      <c r="J748" s="227">
        <f>ROUND(I748*H748,2)</f>
        <v>0</v>
      </c>
      <c r="K748" s="223" t="s">
        <v>239</v>
      </c>
      <c r="L748" s="45"/>
      <c r="M748" s="228" t="s">
        <v>1</v>
      </c>
      <c r="N748" s="229" t="s">
        <v>44</v>
      </c>
      <c r="O748" s="92"/>
      <c r="P748" s="230">
        <f>O748*H748</f>
        <v>0</v>
      </c>
      <c r="Q748" s="230">
        <v>1.0000000000000001E-05</v>
      </c>
      <c r="R748" s="230">
        <f>Q748*H748</f>
        <v>0.00043600000000000003</v>
      </c>
      <c r="S748" s="230">
        <v>0</v>
      </c>
      <c r="T748" s="231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32" t="s">
        <v>324</v>
      </c>
      <c r="AT748" s="232" t="s">
        <v>235</v>
      </c>
      <c r="AU748" s="232" t="s">
        <v>89</v>
      </c>
      <c r="AY748" s="18" t="s">
        <v>233</v>
      </c>
      <c r="BE748" s="233">
        <f>IF(N748="základní",J748,0)</f>
        <v>0</v>
      </c>
      <c r="BF748" s="233">
        <f>IF(N748="snížená",J748,0)</f>
        <v>0</v>
      </c>
      <c r="BG748" s="233">
        <f>IF(N748="zákl. přenesená",J748,0)</f>
        <v>0</v>
      </c>
      <c r="BH748" s="233">
        <f>IF(N748="sníž. přenesená",J748,0)</f>
        <v>0</v>
      </c>
      <c r="BI748" s="233">
        <f>IF(N748="nulová",J748,0)</f>
        <v>0</v>
      </c>
      <c r="BJ748" s="18" t="s">
        <v>87</v>
      </c>
      <c r="BK748" s="233">
        <f>ROUND(I748*H748,2)</f>
        <v>0</v>
      </c>
      <c r="BL748" s="18" t="s">
        <v>324</v>
      </c>
      <c r="BM748" s="232" t="s">
        <v>1426</v>
      </c>
    </row>
    <row r="749" s="14" customFormat="1">
      <c r="A749" s="14"/>
      <c r="B749" s="245"/>
      <c r="C749" s="246"/>
      <c r="D749" s="236" t="s">
        <v>242</v>
      </c>
      <c r="E749" s="247" t="s">
        <v>1</v>
      </c>
      <c r="F749" s="248" t="s">
        <v>1427</v>
      </c>
      <c r="G749" s="246"/>
      <c r="H749" s="249">
        <v>43.600000000000001</v>
      </c>
      <c r="I749" s="250"/>
      <c r="J749" s="246"/>
      <c r="K749" s="246"/>
      <c r="L749" s="251"/>
      <c r="M749" s="252"/>
      <c r="N749" s="253"/>
      <c r="O749" s="253"/>
      <c r="P749" s="253"/>
      <c r="Q749" s="253"/>
      <c r="R749" s="253"/>
      <c r="S749" s="253"/>
      <c r="T749" s="25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5" t="s">
        <v>242</v>
      </c>
      <c r="AU749" s="255" t="s">
        <v>89</v>
      </c>
      <c r="AV749" s="14" t="s">
        <v>89</v>
      </c>
      <c r="AW749" s="14" t="s">
        <v>36</v>
      </c>
      <c r="AX749" s="14" t="s">
        <v>87</v>
      </c>
      <c r="AY749" s="255" t="s">
        <v>233</v>
      </c>
    </row>
    <row r="750" s="2" customFormat="1" ht="14.4" customHeight="1">
      <c r="A750" s="39"/>
      <c r="B750" s="40"/>
      <c r="C750" s="221" t="s">
        <v>1428</v>
      </c>
      <c r="D750" s="221" t="s">
        <v>235</v>
      </c>
      <c r="E750" s="222" t="s">
        <v>1429</v>
      </c>
      <c r="F750" s="223" t="s">
        <v>1430</v>
      </c>
      <c r="G750" s="224" t="s">
        <v>565</v>
      </c>
      <c r="H750" s="225">
        <v>10</v>
      </c>
      <c r="I750" s="226"/>
      <c r="J750" s="227">
        <f>ROUND(I750*H750,2)</f>
        <v>0</v>
      </c>
      <c r="K750" s="223" t="s">
        <v>239</v>
      </c>
      <c r="L750" s="45"/>
      <c r="M750" s="228" t="s">
        <v>1</v>
      </c>
      <c r="N750" s="229" t="s">
        <v>44</v>
      </c>
      <c r="O750" s="92"/>
      <c r="P750" s="230">
        <f>O750*H750</f>
        <v>0</v>
      </c>
      <c r="Q750" s="230">
        <v>0</v>
      </c>
      <c r="R750" s="230">
        <f>Q750*H750</f>
        <v>0</v>
      </c>
      <c r="S750" s="230">
        <v>0</v>
      </c>
      <c r="T750" s="231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2" t="s">
        <v>324</v>
      </c>
      <c r="AT750" s="232" t="s">
        <v>235</v>
      </c>
      <c r="AU750" s="232" t="s">
        <v>89</v>
      </c>
      <c r="AY750" s="18" t="s">
        <v>233</v>
      </c>
      <c r="BE750" s="233">
        <f>IF(N750="základní",J750,0)</f>
        <v>0</v>
      </c>
      <c r="BF750" s="233">
        <f>IF(N750="snížená",J750,0)</f>
        <v>0</v>
      </c>
      <c r="BG750" s="233">
        <f>IF(N750="zákl. přenesená",J750,0)</f>
        <v>0</v>
      </c>
      <c r="BH750" s="233">
        <f>IF(N750="sníž. přenesená",J750,0)</f>
        <v>0</v>
      </c>
      <c r="BI750" s="233">
        <f>IF(N750="nulová",J750,0)</f>
        <v>0</v>
      </c>
      <c r="BJ750" s="18" t="s">
        <v>87</v>
      </c>
      <c r="BK750" s="233">
        <f>ROUND(I750*H750,2)</f>
        <v>0</v>
      </c>
      <c r="BL750" s="18" t="s">
        <v>324</v>
      </c>
      <c r="BM750" s="232" t="s">
        <v>1431</v>
      </c>
    </row>
    <row r="751" s="13" customFormat="1">
      <c r="A751" s="13"/>
      <c r="B751" s="234"/>
      <c r="C751" s="235"/>
      <c r="D751" s="236" t="s">
        <v>242</v>
      </c>
      <c r="E751" s="237" t="s">
        <v>1</v>
      </c>
      <c r="F751" s="238" t="s">
        <v>1432</v>
      </c>
      <c r="G751" s="235"/>
      <c r="H751" s="237" t="s">
        <v>1</v>
      </c>
      <c r="I751" s="239"/>
      <c r="J751" s="235"/>
      <c r="K751" s="235"/>
      <c r="L751" s="240"/>
      <c r="M751" s="241"/>
      <c r="N751" s="242"/>
      <c r="O751" s="242"/>
      <c r="P751" s="242"/>
      <c r="Q751" s="242"/>
      <c r="R751" s="242"/>
      <c r="S751" s="242"/>
      <c r="T751" s="24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4" t="s">
        <v>242</v>
      </c>
      <c r="AU751" s="244" t="s">
        <v>89</v>
      </c>
      <c r="AV751" s="13" t="s">
        <v>87</v>
      </c>
      <c r="AW751" s="13" t="s">
        <v>36</v>
      </c>
      <c r="AX751" s="13" t="s">
        <v>79</v>
      </c>
      <c r="AY751" s="244" t="s">
        <v>233</v>
      </c>
    </row>
    <row r="752" s="14" customFormat="1">
      <c r="A752" s="14"/>
      <c r="B752" s="245"/>
      <c r="C752" s="246"/>
      <c r="D752" s="236" t="s">
        <v>242</v>
      </c>
      <c r="E752" s="247" t="s">
        <v>1</v>
      </c>
      <c r="F752" s="248" t="s">
        <v>289</v>
      </c>
      <c r="G752" s="246"/>
      <c r="H752" s="249">
        <v>10</v>
      </c>
      <c r="I752" s="250"/>
      <c r="J752" s="246"/>
      <c r="K752" s="246"/>
      <c r="L752" s="251"/>
      <c r="M752" s="252"/>
      <c r="N752" s="253"/>
      <c r="O752" s="253"/>
      <c r="P752" s="253"/>
      <c r="Q752" s="253"/>
      <c r="R752" s="253"/>
      <c r="S752" s="253"/>
      <c r="T752" s="25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5" t="s">
        <v>242</v>
      </c>
      <c r="AU752" s="255" t="s">
        <v>89</v>
      </c>
      <c r="AV752" s="14" t="s">
        <v>89</v>
      </c>
      <c r="AW752" s="14" t="s">
        <v>36</v>
      </c>
      <c r="AX752" s="14" t="s">
        <v>87</v>
      </c>
      <c r="AY752" s="255" t="s">
        <v>233</v>
      </c>
    </row>
    <row r="753" s="2" customFormat="1" ht="19.8" customHeight="1">
      <c r="A753" s="39"/>
      <c r="B753" s="40"/>
      <c r="C753" s="221" t="s">
        <v>1433</v>
      </c>
      <c r="D753" s="221" t="s">
        <v>235</v>
      </c>
      <c r="E753" s="222" t="s">
        <v>1434</v>
      </c>
      <c r="F753" s="223" t="s">
        <v>1435</v>
      </c>
      <c r="G753" s="224" t="s">
        <v>238</v>
      </c>
      <c r="H753" s="225">
        <v>0.59999999999999998</v>
      </c>
      <c r="I753" s="226"/>
      <c r="J753" s="227">
        <f>ROUND(I753*H753,2)</f>
        <v>0</v>
      </c>
      <c r="K753" s="223" t="s">
        <v>239</v>
      </c>
      <c r="L753" s="45"/>
      <c r="M753" s="228" t="s">
        <v>1</v>
      </c>
      <c r="N753" s="229" t="s">
        <v>44</v>
      </c>
      <c r="O753" s="92"/>
      <c r="P753" s="230">
        <f>O753*H753</f>
        <v>0</v>
      </c>
      <c r="Q753" s="230">
        <v>0</v>
      </c>
      <c r="R753" s="230">
        <f>Q753*H753</f>
        <v>0</v>
      </c>
      <c r="S753" s="230">
        <v>0</v>
      </c>
      <c r="T753" s="231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32" t="s">
        <v>324</v>
      </c>
      <c r="AT753" s="232" t="s">
        <v>235</v>
      </c>
      <c r="AU753" s="232" t="s">
        <v>89</v>
      </c>
      <c r="AY753" s="18" t="s">
        <v>233</v>
      </c>
      <c r="BE753" s="233">
        <f>IF(N753="základní",J753,0)</f>
        <v>0</v>
      </c>
      <c r="BF753" s="233">
        <f>IF(N753="snížená",J753,0)</f>
        <v>0</v>
      </c>
      <c r="BG753" s="233">
        <f>IF(N753="zákl. přenesená",J753,0)</f>
        <v>0</v>
      </c>
      <c r="BH753" s="233">
        <f>IF(N753="sníž. přenesená",J753,0)</f>
        <v>0</v>
      </c>
      <c r="BI753" s="233">
        <f>IF(N753="nulová",J753,0)</f>
        <v>0</v>
      </c>
      <c r="BJ753" s="18" t="s">
        <v>87</v>
      </c>
      <c r="BK753" s="233">
        <f>ROUND(I753*H753,2)</f>
        <v>0</v>
      </c>
      <c r="BL753" s="18" t="s">
        <v>324</v>
      </c>
      <c r="BM753" s="232" t="s">
        <v>1436</v>
      </c>
    </row>
    <row r="754" s="13" customFormat="1">
      <c r="A754" s="13"/>
      <c r="B754" s="234"/>
      <c r="C754" s="235"/>
      <c r="D754" s="236" t="s">
        <v>242</v>
      </c>
      <c r="E754" s="237" t="s">
        <v>1</v>
      </c>
      <c r="F754" s="238" t="s">
        <v>1437</v>
      </c>
      <c r="G754" s="235"/>
      <c r="H754" s="237" t="s">
        <v>1</v>
      </c>
      <c r="I754" s="239"/>
      <c r="J754" s="235"/>
      <c r="K754" s="235"/>
      <c r="L754" s="240"/>
      <c r="M754" s="241"/>
      <c r="N754" s="242"/>
      <c r="O754" s="242"/>
      <c r="P754" s="242"/>
      <c r="Q754" s="242"/>
      <c r="R754" s="242"/>
      <c r="S754" s="242"/>
      <c r="T754" s="24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4" t="s">
        <v>242</v>
      </c>
      <c r="AU754" s="244" t="s">
        <v>89</v>
      </c>
      <c r="AV754" s="13" t="s">
        <v>87</v>
      </c>
      <c r="AW754" s="13" t="s">
        <v>36</v>
      </c>
      <c r="AX754" s="13" t="s">
        <v>79</v>
      </c>
      <c r="AY754" s="244" t="s">
        <v>233</v>
      </c>
    </row>
    <row r="755" s="14" customFormat="1">
      <c r="A755" s="14"/>
      <c r="B755" s="245"/>
      <c r="C755" s="246"/>
      <c r="D755" s="236" t="s">
        <v>242</v>
      </c>
      <c r="E755" s="247" t="s">
        <v>1</v>
      </c>
      <c r="F755" s="248" t="s">
        <v>1438</v>
      </c>
      <c r="G755" s="246"/>
      <c r="H755" s="249">
        <v>0.59999999999999998</v>
      </c>
      <c r="I755" s="250"/>
      <c r="J755" s="246"/>
      <c r="K755" s="246"/>
      <c r="L755" s="251"/>
      <c r="M755" s="252"/>
      <c r="N755" s="253"/>
      <c r="O755" s="253"/>
      <c r="P755" s="253"/>
      <c r="Q755" s="253"/>
      <c r="R755" s="253"/>
      <c r="S755" s="253"/>
      <c r="T755" s="254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5" t="s">
        <v>242</v>
      </c>
      <c r="AU755" s="255" t="s">
        <v>89</v>
      </c>
      <c r="AV755" s="14" t="s">
        <v>89</v>
      </c>
      <c r="AW755" s="14" t="s">
        <v>36</v>
      </c>
      <c r="AX755" s="14" t="s">
        <v>87</v>
      </c>
      <c r="AY755" s="255" t="s">
        <v>233</v>
      </c>
    </row>
    <row r="756" s="2" customFormat="1" ht="19.8" customHeight="1">
      <c r="A756" s="39"/>
      <c r="B756" s="40"/>
      <c r="C756" s="221" t="s">
        <v>1439</v>
      </c>
      <c r="D756" s="221" t="s">
        <v>235</v>
      </c>
      <c r="E756" s="222" t="s">
        <v>1440</v>
      </c>
      <c r="F756" s="223" t="s">
        <v>1441</v>
      </c>
      <c r="G756" s="224" t="s">
        <v>238</v>
      </c>
      <c r="H756" s="225">
        <v>977.53399999999999</v>
      </c>
      <c r="I756" s="226"/>
      <c r="J756" s="227">
        <f>ROUND(I756*H756,2)</f>
        <v>0</v>
      </c>
      <c r="K756" s="223" t="s">
        <v>239</v>
      </c>
      <c r="L756" s="45"/>
      <c r="M756" s="228" t="s">
        <v>1</v>
      </c>
      <c r="N756" s="229" t="s">
        <v>44</v>
      </c>
      <c r="O756" s="92"/>
      <c r="P756" s="230">
        <f>O756*H756</f>
        <v>0</v>
      </c>
      <c r="Q756" s="230">
        <v>4.0000000000000003E-05</v>
      </c>
      <c r="R756" s="230">
        <f>Q756*H756</f>
        <v>0.039101360000000002</v>
      </c>
      <c r="S756" s="230">
        <v>0</v>
      </c>
      <c r="T756" s="231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32" t="s">
        <v>324</v>
      </c>
      <c r="AT756" s="232" t="s">
        <v>235</v>
      </c>
      <c r="AU756" s="232" t="s">
        <v>89</v>
      </c>
      <c r="AY756" s="18" t="s">
        <v>233</v>
      </c>
      <c r="BE756" s="233">
        <f>IF(N756="základní",J756,0)</f>
        <v>0</v>
      </c>
      <c r="BF756" s="233">
        <f>IF(N756="snížená",J756,0)</f>
        <v>0</v>
      </c>
      <c r="BG756" s="233">
        <f>IF(N756="zákl. přenesená",J756,0)</f>
        <v>0</v>
      </c>
      <c r="BH756" s="233">
        <f>IF(N756="sníž. přenesená",J756,0)</f>
        <v>0</v>
      </c>
      <c r="BI756" s="233">
        <f>IF(N756="nulová",J756,0)</f>
        <v>0</v>
      </c>
      <c r="BJ756" s="18" t="s">
        <v>87</v>
      </c>
      <c r="BK756" s="233">
        <f>ROUND(I756*H756,2)</f>
        <v>0</v>
      </c>
      <c r="BL756" s="18" t="s">
        <v>324</v>
      </c>
      <c r="BM756" s="232" t="s">
        <v>1442</v>
      </c>
    </row>
    <row r="757" s="14" customFormat="1">
      <c r="A757" s="14"/>
      <c r="B757" s="245"/>
      <c r="C757" s="246"/>
      <c r="D757" s="236" t="s">
        <v>242</v>
      </c>
      <c r="E757" s="247" t="s">
        <v>1</v>
      </c>
      <c r="F757" s="248" t="s">
        <v>163</v>
      </c>
      <c r="G757" s="246"/>
      <c r="H757" s="249">
        <v>977.53399999999999</v>
      </c>
      <c r="I757" s="250"/>
      <c r="J757" s="246"/>
      <c r="K757" s="246"/>
      <c r="L757" s="251"/>
      <c r="M757" s="252"/>
      <c r="N757" s="253"/>
      <c r="O757" s="253"/>
      <c r="P757" s="253"/>
      <c r="Q757" s="253"/>
      <c r="R757" s="253"/>
      <c r="S757" s="253"/>
      <c r="T757" s="254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5" t="s">
        <v>242</v>
      </c>
      <c r="AU757" s="255" t="s">
        <v>89</v>
      </c>
      <c r="AV757" s="14" t="s">
        <v>89</v>
      </c>
      <c r="AW757" s="14" t="s">
        <v>36</v>
      </c>
      <c r="AX757" s="14" t="s">
        <v>87</v>
      </c>
      <c r="AY757" s="255" t="s">
        <v>233</v>
      </c>
    </row>
    <row r="758" s="2" customFormat="1" ht="19.8" customHeight="1">
      <c r="A758" s="39"/>
      <c r="B758" s="40"/>
      <c r="C758" s="221" t="s">
        <v>1443</v>
      </c>
      <c r="D758" s="221" t="s">
        <v>235</v>
      </c>
      <c r="E758" s="222" t="s">
        <v>1444</v>
      </c>
      <c r="F758" s="223" t="s">
        <v>1445</v>
      </c>
      <c r="G758" s="224" t="s">
        <v>238</v>
      </c>
      <c r="H758" s="225">
        <v>977.53399999999999</v>
      </c>
      <c r="I758" s="226"/>
      <c r="J758" s="227">
        <f>ROUND(I758*H758,2)</f>
        <v>0</v>
      </c>
      <c r="K758" s="223" t="s">
        <v>239</v>
      </c>
      <c r="L758" s="45"/>
      <c r="M758" s="228" t="s">
        <v>1</v>
      </c>
      <c r="N758" s="229" t="s">
        <v>44</v>
      </c>
      <c r="O758" s="92"/>
      <c r="P758" s="230">
        <f>O758*H758</f>
        <v>0</v>
      </c>
      <c r="Q758" s="230">
        <v>4.0000000000000003E-05</v>
      </c>
      <c r="R758" s="230">
        <f>Q758*H758</f>
        <v>0.039101360000000002</v>
      </c>
      <c r="S758" s="230">
        <v>0</v>
      </c>
      <c r="T758" s="231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32" t="s">
        <v>324</v>
      </c>
      <c r="AT758" s="232" t="s">
        <v>235</v>
      </c>
      <c r="AU758" s="232" t="s">
        <v>89</v>
      </c>
      <c r="AY758" s="18" t="s">
        <v>233</v>
      </c>
      <c r="BE758" s="233">
        <f>IF(N758="základní",J758,0)</f>
        <v>0</v>
      </c>
      <c r="BF758" s="233">
        <f>IF(N758="snížená",J758,0)</f>
        <v>0</v>
      </c>
      <c r="BG758" s="233">
        <f>IF(N758="zákl. přenesená",J758,0)</f>
        <v>0</v>
      </c>
      <c r="BH758" s="233">
        <f>IF(N758="sníž. přenesená",J758,0)</f>
        <v>0</v>
      </c>
      <c r="BI758" s="233">
        <f>IF(N758="nulová",J758,0)</f>
        <v>0</v>
      </c>
      <c r="BJ758" s="18" t="s">
        <v>87</v>
      </c>
      <c r="BK758" s="233">
        <f>ROUND(I758*H758,2)</f>
        <v>0</v>
      </c>
      <c r="BL758" s="18" t="s">
        <v>324</v>
      </c>
      <c r="BM758" s="232" t="s">
        <v>1446</v>
      </c>
    </row>
    <row r="759" s="14" customFormat="1">
      <c r="A759" s="14"/>
      <c r="B759" s="245"/>
      <c r="C759" s="246"/>
      <c r="D759" s="236" t="s">
        <v>242</v>
      </c>
      <c r="E759" s="247" t="s">
        <v>1</v>
      </c>
      <c r="F759" s="248" t="s">
        <v>163</v>
      </c>
      <c r="G759" s="246"/>
      <c r="H759" s="249">
        <v>977.53399999999999</v>
      </c>
      <c r="I759" s="250"/>
      <c r="J759" s="246"/>
      <c r="K759" s="246"/>
      <c r="L759" s="251"/>
      <c r="M759" s="252"/>
      <c r="N759" s="253"/>
      <c r="O759" s="253"/>
      <c r="P759" s="253"/>
      <c r="Q759" s="253"/>
      <c r="R759" s="253"/>
      <c r="S759" s="253"/>
      <c r="T759" s="254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5" t="s">
        <v>242</v>
      </c>
      <c r="AU759" s="255" t="s">
        <v>89</v>
      </c>
      <c r="AV759" s="14" t="s">
        <v>89</v>
      </c>
      <c r="AW759" s="14" t="s">
        <v>36</v>
      </c>
      <c r="AX759" s="14" t="s">
        <v>87</v>
      </c>
      <c r="AY759" s="255" t="s">
        <v>233</v>
      </c>
    </row>
    <row r="760" s="2" customFormat="1" ht="22.2" customHeight="1">
      <c r="A760" s="39"/>
      <c r="B760" s="40"/>
      <c r="C760" s="221" t="s">
        <v>1447</v>
      </c>
      <c r="D760" s="221" t="s">
        <v>235</v>
      </c>
      <c r="E760" s="222" t="s">
        <v>1448</v>
      </c>
      <c r="F760" s="223" t="s">
        <v>1449</v>
      </c>
      <c r="G760" s="224" t="s">
        <v>565</v>
      </c>
      <c r="H760" s="225">
        <v>422.88099999999997</v>
      </c>
      <c r="I760" s="226"/>
      <c r="J760" s="227">
        <f>ROUND(I760*H760,2)</f>
        <v>0</v>
      </c>
      <c r="K760" s="223" t="s">
        <v>239</v>
      </c>
      <c r="L760" s="45"/>
      <c r="M760" s="228" t="s">
        <v>1</v>
      </c>
      <c r="N760" s="229" t="s">
        <v>44</v>
      </c>
      <c r="O760" s="92"/>
      <c r="P760" s="230">
        <f>O760*H760</f>
        <v>0</v>
      </c>
      <c r="Q760" s="230">
        <v>0</v>
      </c>
      <c r="R760" s="230">
        <f>Q760*H760</f>
        <v>0</v>
      </c>
      <c r="S760" s="230">
        <v>0</v>
      </c>
      <c r="T760" s="231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32" t="s">
        <v>324</v>
      </c>
      <c r="AT760" s="232" t="s">
        <v>235</v>
      </c>
      <c r="AU760" s="232" t="s">
        <v>89</v>
      </c>
      <c r="AY760" s="18" t="s">
        <v>233</v>
      </c>
      <c r="BE760" s="233">
        <f>IF(N760="základní",J760,0)</f>
        <v>0</v>
      </c>
      <c r="BF760" s="233">
        <f>IF(N760="snížená",J760,0)</f>
        <v>0</v>
      </c>
      <c r="BG760" s="233">
        <f>IF(N760="zákl. přenesená",J760,0)</f>
        <v>0</v>
      </c>
      <c r="BH760" s="233">
        <f>IF(N760="sníž. přenesená",J760,0)</f>
        <v>0</v>
      </c>
      <c r="BI760" s="233">
        <f>IF(N760="nulová",J760,0)</f>
        <v>0</v>
      </c>
      <c r="BJ760" s="18" t="s">
        <v>87</v>
      </c>
      <c r="BK760" s="233">
        <f>ROUND(I760*H760,2)</f>
        <v>0</v>
      </c>
      <c r="BL760" s="18" t="s">
        <v>324</v>
      </c>
      <c r="BM760" s="232" t="s">
        <v>1450</v>
      </c>
    </row>
    <row r="761" s="14" customFormat="1">
      <c r="A761" s="14"/>
      <c r="B761" s="245"/>
      <c r="C761" s="246"/>
      <c r="D761" s="236" t="s">
        <v>242</v>
      </c>
      <c r="E761" s="247" t="s">
        <v>1</v>
      </c>
      <c r="F761" s="248" t="s">
        <v>1451</v>
      </c>
      <c r="G761" s="246"/>
      <c r="H761" s="249">
        <v>422.88099999999997</v>
      </c>
      <c r="I761" s="250"/>
      <c r="J761" s="246"/>
      <c r="K761" s="246"/>
      <c r="L761" s="251"/>
      <c r="M761" s="252"/>
      <c r="N761" s="253"/>
      <c r="O761" s="253"/>
      <c r="P761" s="253"/>
      <c r="Q761" s="253"/>
      <c r="R761" s="253"/>
      <c r="S761" s="253"/>
      <c r="T761" s="25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5" t="s">
        <v>242</v>
      </c>
      <c r="AU761" s="255" t="s">
        <v>89</v>
      </c>
      <c r="AV761" s="14" t="s">
        <v>89</v>
      </c>
      <c r="AW761" s="14" t="s">
        <v>36</v>
      </c>
      <c r="AX761" s="14" t="s">
        <v>87</v>
      </c>
      <c r="AY761" s="255" t="s">
        <v>233</v>
      </c>
    </row>
    <row r="762" s="2" customFormat="1" ht="14.4" customHeight="1">
      <c r="A762" s="39"/>
      <c r="B762" s="40"/>
      <c r="C762" s="256" t="s">
        <v>1452</v>
      </c>
      <c r="D762" s="256" t="s">
        <v>284</v>
      </c>
      <c r="E762" s="257" t="s">
        <v>1453</v>
      </c>
      <c r="F762" s="258" t="s">
        <v>1454</v>
      </c>
      <c r="G762" s="259" t="s">
        <v>565</v>
      </c>
      <c r="H762" s="260">
        <v>439.79599999999999</v>
      </c>
      <c r="I762" s="261"/>
      <c r="J762" s="262">
        <f>ROUND(I762*H762,2)</f>
        <v>0</v>
      </c>
      <c r="K762" s="258" t="s">
        <v>239</v>
      </c>
      <c r="L762" s="263"/>
      <c r="M762" s="264" t="s">
        <v>1</v>
      </c>
      <c r="N762" s="265" t="s">
        <v>44</v>
      </c>
      <c r="O762" s="92"/>
      <c r="P762" s="230">
        <f>O762*H762</f>
        <v>0</v>
      </c>
      <c r="Q762" s="230">
        <v>0.0022000000000000001</v>
      </c>
      <c r="R762" s="230">
        <f>Q762*H762</f>
        <v>0.96755120000000006</v>
      </c>
      <c r="S762" s="230">
        <v>0</v>
      </c>
      <c r="T762" s="231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32" t="s">
        <v>414</v>
      </c>
      <c r="AT762" s="232" t="s">
        <v>284</v>
      </c>
      <c r="AU762" s="232" t="s">
        <v>89</v>
      </c>
      <c r="AY762" s="18" t="s">
        <v>233</v>
      </c>
      <c r="BE762" s="233">
        <f>IF(N762="základní",J762,0)</f>
        <v>0</v>
      </c>
      <c r="BF762" s="233">
        <f>IF(N762="snížená",J762,0)</f>
        <v>0</v>
      </c>
      <c r="BG762" s="233">
        <f>IF(N762="zákl. přenesená",J762,0)</f>
        <v>0</v>
      </c>
      <c r="BH762" s="233">
        <f>IF(N762="sníž. přenesená",J762,0)</f>
        <v>0</v>
      </c>
      <c r="BI762" s="233">
        <f>IF(N762="nulová",J762,0)</f>
        <v>0</v>
      </c>
      <c r="BJ762" s="18" t="s">
        <v>87</v>
      </c>
      <c r="BK762" s="233">
        <f>ROUND(I762*H762,2)</f>
        <v>0</v>
      </c>
      <c r="BL762" s="18" t="s">
        <v>324</v>
      </c>
      <c r="BM762" s="232" t="s">
        <v>1455</v>
      </c>
    </row>
    <row r="763" s="14" customFormat="1">
      <c r="A763" s="14"/>
      <c r="B763" s="245"/>
      <c r="C763" s="246"/>
      <c r="D763" s="236" t="s">
        <v>242</v>
      </c>
      <c r="E763" s="247" t="s">
        <v>1</v>
      </c>
      <c r="F763" s="248" t="s">
        <v>1451</v>
      </c>
      <c r="G763" s="246"/>
      <c r="H763" s="249">
        <v>422.88099999999997</v>
      </c>
      <c r="I763" s="250"/>
      <c r="J763" s="246"/>
      <c r="K763" s="246"/>
      <c r="L763" s="251"/>
      <c r="M763" s="252"/>
      <c r="N763" s="253"/>
      <c r="O763" s="253"/>
      <c r="P763" s="253"/>
      <c r="Q763" s="253"/>
      <c r="R763" s="253"/>
      <c r="S763" s="253"/>
      <c r="T763" s="25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5" t="s">
        <v>242</v>
      </c>
      <c r="AU763" s="255" t="s">
        <v>89</v>
      </c>
      <c r="AV763" s="14" t="s">
        <v>89</v>
      </c>
      <c r="AW763" s="14" t="s">
        <v>36</v>
      </c>
      <c r="AX763" s="14" t="s">
        <v>87</v>
      </c>
      <c r="AY763" s="255" t="s">
        <v>233</v>
      </c>
    </row>
    <row r="764" s="14" customFormat="1">
      <c r="A764" s="14"/>
      <c r="B764" s="245"/>
      <c r="C764" s="246"/>
      <c r="D764" s="236" t="s">
        <v>242</v>
      </c>
      <c r="E764" s="246"/>
      <c r="F764" s="248" t="s">
        <v>1456</v>
      </c>
      <c r="G764" s="246"/>
      <c r="H764" s="249">
        <v>439.79599999999999</v>
      </c>
      <c r="I764" s="250"/>
      <c r="J764" s="246"/>
      <c r="K764" s="246"/>
      <c r="L764" s="251"/>
      <c r="M764" s="252"/>
      <c r="N764" s="253"/>
      <c r="O764" s="253"/>
      <c r="P764" s="253"/>
      <c r="Q764" s="253"/>
      <c r="R764" s="253"/>
      <c r="S764" s="253"/>
      <c r="T764" s="25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5" t="s">
        <v>242</v>
      </c>
      <c r="AU764" s="255" t="s">
        <v>89</v>
      </c>
      <c r="AV764" s="14" t="s">
        <v>89</v>
      </c>
      <c r="AW764" s="14" t="s">
        <v>4</v>
      </c>
      <c r="AX764" s="14" t="s">
        <v>87</v>
      </c>
      <c r="AY764" s="255" t="s">
        <v>233</v>
      </c>
    </row>
    <row r="765" s="2" customFormat="1" ht="14.4" customHeight="1">
      <c r="A765" s="39"/>
      <c r="B765" s="40"/>
      <c r="C765" s="221" t="s">
        <v>1457</v>
      </c>
      <c r="D765" s="221" t="s">
        <v>235</v>
      </c>
      <c r="E765" s="222" t="s">
        <v>1458</v>
      </c>
      <c r="F765" s="223" t="s">
        <v>1459</v>
      </c>
      <c r="G765" s="224" t="s">
        <v>565</v>
      </c>
      <c r="H765" s="225">
        <v>5</v>
      </c>
      <c r="I765" s="226"/>
      <c r="J765" s="227">
        <f>ROUND(I765*H765,2)</f>
        <v>0</v>
      </c>
      <c r="K765" s="223" t="s">
        <v>239</v>
      </c>
      <c r="L765" s="45"/>
      <c r="M765" s="228" t="s">
        <v>1</v>
      </c>
      <c r="N765" s="229" t="s">
        <v>44</v>
      </c>
      <c r="O765" s="92"/>
      <c r="P765" s="230">
        <f>O765*H765</f>
        <v>0</v>
      </c>
      <c r="Q765" s="230">
        <v>2.0000000000000002E-05</v>
      </c>
      <c r="R765" s="230">
        <f>Q765*H765</f>
        <v>0.00010000000000000001</v>
      </c>
      <c r="S765" s="230">
        <v>0</v>
      </c>
      <c r="T765" s="231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32" t="s">
        <v>324</v>
      </c>
      <c r="AT765" s="232" t="s">
        <v>235</v>
      </c>
      <c r="AU765" s="232" t="s">
        <v>89</v>
      </c>
      <c r="AY765" s="18" t="s">
        <v>233</v>
      </c>
      <c r="BE765" s="233">
        <f>IF(N765="základní",J765,0)</f>
        <v>0</v>
      </c>
      <c r="BF765" s="233">
        <f>IF(N765="snížená",J765,0)</f>
        <v>0</v>
      </c>
      <c r="BG765" s="233">
        <f>IF(N765="zákl. přenesená",J765,0)</f>
        <v>0</v>
      </c>
      <c r="BH765" s="233">
        <f>IF(N765="sníž. přenesená",J765,0)</f>
        <v>0</v>
      </c>
      <c r="BI765" s="233">
        <f>IF(N765="nulová",J765,0)</f>
        <v>0</v>
      </c>
      <c r="BJ765" s="18" t="s">
        <v>87</v>
      </c>
      <c r="BK765" s="233">
        <f>ROUND(I765*H765,2)</f>
        <v>0</v>
      </c>
      <c r="BL765" s="18" t="s">
        <v>324</v>
      </c>
      <c r="BM765" s="232" t="s">
        <v>1460</v>
      </c>
    </row>
    <row r="766" s="14" customFormat="1">
      <c r="A766" s="14"/>
      <c r="B766" s="245"/>
      <c r="C766" s="246"/>
      <c r="D766" s="236" t="s">
        <v>242</v>
      </c>
      <c r="E766" s="247" t="s">
        <v>1</v>
      </c>
      <c r="F766" s="248" t="s">
        <v>259</v>
      </c>
      <c r="G766" s="246"/>
      <c r="H766" s="249">
        <v>5</v>
      </c>
      <c r="I766" s="250"/>
      <c r="J766" s="246"/>
      <c r="K766" s="246"/>
      <c r="L766" s="251"/>
      <c r="M766" s="252"/>
      <c r="N766" s="253"/>
      <c r="O766" s="253"/>
      <c r="P766" s="253"/>
      <c r="Q766" s="253"/>
      <c r="R766" s="253"/>
      <c r="S766" s="253"/>
      <c r="T766" s="25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5" t="s">
        <v>242</v>
      </c>
      <c r="AU766" s="255" t="s">
        <v>89</v>
      </c>
      <c r="AV766" s="14" t="s">
        <v>89</v>
      </c>
      <c r="AW766" s="14" t="s">
        <v>36</v>
      </c>
      <c r="AX766" s="14" t="s">
        <v>87</v>
      </c>
      <c r="AY766" s="255" t="s">
        <v>233</v>
      </c>
    </row>
    <row r="767" s="2" customFormat="1" ht="14.4" customHeight="1">
      <c r="A767" s="39"/>
      <c r="B767" s="40"/>
      <c r="C767" s="256" t="s">
        <v>1461</v>
      </c>
      <c r="D767" s="256" t="s">
        <v>284</v>
      </c>
      <c r="E767" s="257" t="s">
        <v>1462</v>
      </c>
      <c r="F767" s="258" t="s">
        <v>1463</v>
      </c>
      <c r="G767" s="259" t="s">
        <v>565</v>
      </c>
      <c r="H767" s="260">
        <v>4.1200000000000001</v>
      </c>
      <c r="I767" s="261"/>
      <c r="J767" s="262">
        <f>ROUND(I767*H767,2)</f>
        <v>0</v>
      </c>
      <c r="K767" s="258" t="s">
        <v>239</v>
      </c>
      <c r="L767" s="263"/>
      <c r="M767" s="264" t="s">
        <v>1</v>
      </c>
      <c r="N767" s="265" t="s">
        <v>44</v>
      </c>
      <c r="O767" s="92"/>
      <c r="P767" s="230">
        <f>O767*H767</f>
        <v>0</v>
      </c>
      <c r="Q767" s="230">
        <v>0.0032000000000000002</v>
      </c>
      <c r="R767" s="230">
        <f>Q767*H767</f>
        <v>0.013184000000000001</v>
      </c>
      <c r="S767" s="230">
        <v>0</v>
      </c>
      <c r="T767" s="231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32" t="s">
        <v>414</v>
      </c>
      <c r="AT767" s="232" t="s">
        <v>284</v>
      </c>
      <c r="AU767" s="232" t="s">
        <v>89</v>
      </c>
      <c r="AY767" s="18" t="s">
        <v>233</v>
      </c>
      <c r="BE767" s="233">
        <f>IF(N767="základní",J767,0)</f>
        <v>0</v>
      </c>
      <c r="BF767" s="233">
        <f>IF(N767="snížená",J767,0)</f>
        <v>0</v>
      </c>
      <c r="BG767" s="233">
        <f>IF(N767="zákl. přenesená",J767,0)</f>
        <v>0</v>
      </c>
      <c r="BH767" s="233">
        <f>IF(N767="sníž. přenesená",J767,0)</f>
        <v>0</v>
      </c>
      <c r="BI767" s="233">
        <f>IF(N767="nulová",J767,0)</f>
        <v>0</v>
      </c>
      <c r="BJ767" s="18" t="s">
        <v>87</v>
      </c>
      <c r="BK767" s="233">
        <f>ROUND(I767*H767,2)</f>
        <v>0</v>
      </c>
      <c r="BL767" s="18" t="s">
        <v>324</v>
      </c>
      <c r="BM767" s="232" t="s">
        <v>1464</v>
      </c>
    </row>
    <row r="768" s="14" customFormat="1">
      <c r="A768" s="14"/>
      <c r="B768" s="245"/>
      <c r="C768" s="246"/>
      <c r="D768" s="236" t="s">
        <v>242</v>
      </c>
      <c r="E768" s="246"/>
      <c r="F768" s="248" t="s">
        <v>1465</v>
      </c>
      <c r="G768" s="246"/>
      <c r="H768" s="249">
        <v>4.1200000000000001</v>
      </c>
      <c r="I768" s="250"/>
      <c r="J768" s="246"/>
      <c r="K768" s="246"/>
      <c r="L768" s="251"/>
      <c r="M768" s="252"/>
      <c r="N768" s="253"/>
      <c r="O768" s="253"/>
      <c r="P768" s="253"/>
      <c r="Q768" s="253"/>
      <c r="R768" s="253"/>
      <c r="S768" s="253"/>
      <c r="T768" s="254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5" t="s">
        <v>242</v>
      </c>
      <c r="AU768" s="255" t="s">
        <v>89</v>
      </c>
      <c r="AV768" s="14" t="s">
        <v>89</v>
      </c>
      <c r="AW768" s="14" t="s">
        <v>4</v>
      </c>
      <c r="AX768" s="14" t="s">
        <v>87</v>
      </c>
      <c r="AY768" s="255" t="s">
        <v>233</v>
      </c>
    </row>
    <row r="769" s="2" customFormat="1" ht="14.4" customHeight="1">
      <c r="A769" s="39"/>
      <c r="B769" s="40"/>
      <c r="C769" s="256" t="s">
        <v>1466</v>
      </c>
      <c r="D769" s="256" t="s">
        <v>284</v>
      </c>
      <c r="E769" s="257" t="s">
        <v>1467</v>
      </c>
      <c r="F769" s="258" t="s">
        <v>1468</v>
      </c>
      <c r="G769" s="259" t="s">
        <v>565</v>
      </c>
      <c r="H769" s="260">
        <v>1.03</v>
      </c>
      <c r="I769" s="261"/>
      <c r="J769" s="262">
        <f>ROUND(I769*H769,2)</f>
        <v>0</v>
      </c>
      <c r="K769" s="258" t="s">
        <v>239</v>
      </c>
      <c r="L769" s="263"/>
      <c r="M769" s="264" t="s">
        <v>1</v>
      </c>
      <c r="N769" s="265" t="s">
        <v>44</v>
      </c>
      <c r="O769" s="92"/>
      <c r="P769" s="230">
        <f>O769*H769</f>
        <v>0</v>
      </c>
      <c r="Q769" s="230">
        <v>0.0041000000000000003</v>
      </c>
      <c r="R769" s="230">
        <f>Q769*H769</f>
        <v>0.0042230000000000002</v>
      </c>
      <c r="S769" s="230">
        <v>0</v>
      </c>
      <c r="T769" s="231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32" t="s">
        <v>414</v>
      </c>
      <c r="AT769" s="232" t="s">
        <v>284</v>
      </c>
      <c r="AU769" s="232" t="s">
        <v>89</v>
      </c>
      <c r="AY769" s="18" t="s">
        <v>233</v>
      </c>
      <c r="BE769" s="233">
        <f>IF(N769="základní",J769,0)</f>
        <v>0</v>
      </c>
      <c r="BF769" s="233">
        <f>IF(N769="snížená",J769,0)</f>
        <v>0</v>
      </c>
      <c r="BG769" s="233">
        <f>IF(N769="zákl. přenesená",J769,0)</f>
        <v>0</v>
      </c>
      <c r="BH769" s="233">
        <f>IF(N769="sníž. přenesená",J769,0)</f>
        <v>0</v>
      </c>
      <c r="BI769" s="233">
        <f>IF(N769="nulová",J769,0)</f>
        <v>0</v>
      </c>
      <c r="BJ769" s="18" t="s">
        <v>87</v>
      </c>
      <c r="BK769" s="233">
        <f>ROUND(I769*H769,2)</f>
        <v>0</v>
      </c>
      <c r="BL769" s="18" t="s">
        <v>324</v>
      </c>
      <c r="BM769" s="232" t="s">
        <v>1469</v>
      </c>
    </row>
    <row r="770" s="14" customFormat="1">
      <c r="A770" s="14"/>
      <c r="B770" s="245"/>
      <c r="C770" s="246"/>
      <c r="D770" s="236" t="s">
        <v>242</v>
      </c>
      <c r="E770" s="246"/>
      <c r="F770" s="248" t="s">
        <v>1470</v>
      </c>
      <c r="G770" s="246"/>
      <c r="H770" s="249">
        <v>1.03</v>
      </c>
      <c r="I770" s="250"/>
      <c r="J770" s="246"/>
      <c r="K770" s="246"/>
      <c r="L770" s="251"/>
      <c r="M770" s="252"/>
      <c r="N770" s="253"/>
      <c r="O770" s="253"/>
      <c r="P770" s="253"/>
      <c r="Q770" s="253"/>
      <c r="R770" s="253"/>
      <c r="S770" s="253"/>
      <c r="T770" s="254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5" t="s">
        <v>242</v>
      </c>
      <c r="AU770" s="255" t="s">
        <v>89</v>
      </c>
      <c r="AV770" s="14" t="s">
        <v>89</v>
      </c>
      <c r="AW770" s="14" t="s">
        <v>4</v>
      </c>
      <c r="AX770" s="14" t="s">
        <v>87</v>
      </c>
      <c r="AY770" s="255" t="s">
        <v>233</v>
      </c>
    </row>
    <row r="771" s="2" customFormat="1" ht="14.4" customHeight="1">
      <c r="A771" s="39"/>
      <c r="B771" s="40"/>
      <c r="C771" s="221" t="s">
        <v>1471</v>
      </c>
      <c r="D771" s="221" t="s">
        <v>235</v>
      </c>
      <c r="E771" s="222" t="s">
        <v>1472</v>
      </c>
      <c r="F771" s="223" t="s">
        <v>1473</v>
      </c>
      <c r="G771" s="224" t="s">
        <v>565</v>
      </c>
      <c r="H771" s="225">
        <v>9</v>
      </c>
      <c r="I771" s="226"/>
      <c r="J771" s="227">
        <f>ROUND(I771*H771,2)</f>
        <v>0</v>
      </c>
      <c r="K771" s="223" t="s">
        <v>239</v>
      </c>
      <c r="L771" s="45"/>
      <c r="M771" s="228" t="s">
        <v>1</v>
      </c>
      <c r="N771" s="229" t="s">
        <v>44</v>
      </c>
      <c r="O771" s="92"/>
      <c r="P771" s="230">
        <f>O771*H771</f>
        <v>0</v>
      </c>
      <c r="Q771" s="230">
        <v>4.0000000000000003E-05</v>
      </c>
      <c r="R771" s="230">
        <f>Q771*H771</f>
        <v>0.00036000000000000002</v>
      </c>
      <c r="S771" s="230">
        <v>0</v>
      </c>
      <c r="T771" s="231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32" t="s">
        <v>324</v>
      </c>
      <c r="AT771" s="232" t="s">
        <v>235</v>
      </c>
      <c r="AU771" s="232" t="s">
        <v>89</v>
      </c>
      <c r="AY771" s="18" t="s">
        <v>233</v>
      </c>
      <c r="BE771" s="233">
        <f>IF(N771="základní",J771,0)</f>
        <v>0</v>
      </c>
      <c r="BF771" s="233">
        <f>IF(N771="snížená",J771,0)</f>
        <v>0</v>
      </c>
      <c r="BG771" s="233">
        <f>IF(N771="zákl. přenesená",J771,0)</f>
        <v>0</v>
      </c>
      <c r="BH771" s="233">
        <f>IF(N771="sníž. přenesená",J771,0)</f>
        <v>0</v>
      </c>
      <c r="BI771" s="233">
        <f>IF(N771="nulová",J771,0)</f>
        <v>0</v>
      </c>
      <c r="BJ771" s="18" t="s">
        <v>87</v>
      </c>
      <c r="BK771" s="233">
        <f>ROUND(I771*H771,2)</f>
        <v>0</v>
      </c>
      <c r="BL771" s="18" t="s">
        <v>324</v>
      </c>
      <c r="BM771" s="232" t="s">
        <v>1474</v>
      </c>
    </row>
    <row r="772" s="14" customFormat="1">
      <c r="A772" s="14"/>
      <c r="B772" s="245"/>
      <c r="C772" s="246"/>
      <c r="D772" s="236" t="s">
        <v>242</v>
      </c>
      <c r="E772" s="247" t="s">
        <v>1</v>
      </c>
      <c r="F772" s="248" t="s">
        <v>283</v>
      </c>
      <c r="G772" s="246"/>
      <c r="H772" s="249">
        <v>9</v>
      </c>
      <c r="I772" s="250"/>
      <c r="J772" s="246"/>
      <c r="K772" s="246"/>
      <c r="L772" s="251"/>
      <c r="M772" s="252"/>
      <c r="N772" s="253"/>
      <c r="O772" s="253"/>
      <c r="P772" s="253"/>
      <c r="Q772" s="253"/>
      <c r="R772" s="253"/>
      <c r="S772" s="253"/>
      <c r="T772" s="254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5" t="s">
        <v>242</v>
      </c>
      <c r="AU772" s="255" t="s">
        <v>89</v>
      </c>
      <c r="AV772" s="14" t="s">
        <v>89</v>
      </c>
      <c r="AW772" s="14" t="s">
        <v>36</v>
      </c>
      <c r="AX772" s="14" t="s">
        <v>87</v>
      </c>
      <c r="AY772" s="255" t="s">
        <v>233</v>
      </c>
    </row>
    <row r="773" s="2" customFormat="1" ht="14.4" customHeight="1">
      <c r="A773" s="39"/>
      <c r="B773" s="40"/>
      <c r="C773" s="256" t="s">
        <v>1475</v>
      </c>
      <c r="D773" s="256" t="s">
        <v>284</v>
      </c>
      <c r="E773" s="257" t="s">
        <v>1476</v>
      </c>
      <c r="F773" s="258" t="s">
        <v>1477</v>
      </c>
      <c r="G773" s="259" t="s">
        <v>565</v>
      </c>
      <c r="H773" s="260">
        <v>9.2699999999999996</v>
      </c>
      <c r="I773" s="261"/>
      <c r="J773" s="262">
        <f>ROUND(I773*H773,2)</f>
        <v>0</v>
      </c>
      <c r="K773" s="258" t="s">
        <v>239</v>
      </c>
      <c r="L773" s="263"/>
      <c r="M773" s="264" t="s">
        <v>1</v>
      </c>
      <c r="N773" s="265" t="s">
        <v>44</v>
      </c>
      <c r="O773" s="92"/>
      <c r="P773" s="230">
        <f>O773*H773</f>
        <v>0</v>
      </c>
      <c r="Q773" s="230">
        <v>0.002</v>
      </c>
      <c r="R773" s="230">
        <f>Q773*H773</f>
        <v>0.018540000000000001</v>
      </c>
      <c r="S773" s="230">
        <v>0</v>
      </c>
      <c r="T773" s="231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32" t="s">
        <v>414</v>
      </c>
      <c r="AT773" s="232" t="s">
        <v>284</v>
      </c>
      <c r="AU773" s="232" t="s">
        <v>89</v>
      </c>
      <c r="AY773" s="18" t="s">
        <v>233</v>
      </c>
      <c r="BE773" s="233">
        <f>IF(N773="základní",J773,0)</f>
        <v>0</v>
      </c>
      <c r="BF773" s="233">
        <f>IF(N773="snížená",J773,0)</f>
        <v>0</v>
      </c>
      <c r="BG773" s="233">
        <f>IF(N773="zákl. přenesená",J773,0)</f>
        <v>0</v>
      </c>
      <c r="BH773" s="233">
        <f>IF(N773="sníž. přenesená",J773,0)</f>
        <v>0</v>
      </c>
      <c r="BI773" s="233">
        <f>IF(N773="nulová",J773,0)</f>
        <v>0</v>
      </c>
      <c r="BJ773" s="18" t="s">
        <v>87</v>
      </c>
      <c r="BK773" s="233">
        <f>ROUND(I773*H773,2)</f>
        <v>0</v>
      </c>
      <c r="BL773" s="18" t="s">
        <v>324</v>
      </c>
      <c r="BM773" s="232" t="s">
        <v>1478</v>
      </c>
    </row>
    <row r="774" s="14" customFormat="1">
      <c r="A774" s="14"/>
      <c r="B774" s="245"/>
      <c r="C774" s="246"/>
      <c r="D774" s="236" t="s">
        <v>242</v>
      </c>
      <c r="E774" s="246"/>
      <c r="F774" s="248" t="s">
        <v>1479</v>
      </c>
      <c r="G774" s="246"/>
      <c r="H774" s="249">
        <v>9.2699999999999996</v>
      </c>
      <c r="I774" s="250"/>
      <c r="J774" s="246"/>
      <c r="K774" s="246"/>
      <c r="L774" s="251"/>
      <c r="M774" s="252"/>
      <c r="N774" s="253"/>
      <c r="O774" s="253"/>
      <c r="P774" s="253"/>
      <c r="Q774" s="253"/>
      <c r="R774" s="253"/>
      <c r="S774" s="253"/>
      <c r="T774" s="254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5" t="s">
        <v>242</v>
      </c>
      <c r="AU774" s="255" t="s">
        <v>89</v>
      </c>
      <c r="AV774" s="14" t="s">
        <v>89</v>
      </c>
      <c r="AW774" s="14" t="s">
        <v>4</v>
      </c>
      <c r="AX774" s="14" t="s">
        <v>87</v>
      </c>
      <c r="AY774" s="255" t="s">
        <v>233</v>
      </c>
    </row>
    <row r="775" s="2" customFormat="1" ht="14.4" customHeight="1">
      <c r="A775" s="39"/>
      <c r="B775" s="40"/>
      <c r="C775" s="221" t="s">
        <v>1480</v>
      </c>
      <c r="D775" s="221" t="s">
        <v>235</v>
      </c>
      <c r="E775" s="222" t="s">
        <v>1481</v>
      </c>
      <c r="F775" s="223" t="s">
        <v>1482</v>
      </c>
      <c r="G775" s="224" t="s">
        <v>565</v>
      </c>
      <c r="H775" s="225">
        <v>9</v>
      </c>
      <c r="I775" s="226"/>
      <c r="J775" s="227">
        <f>ROUND(I775*H775,2)</f>
        <v>0</v>
      </c>
      <c r="K775" s="223" t="s">
        <v>239</v>
      </c>
      <c r="L775" s="45"/>
      <c r="M775" s="228" t="s">
        <v>1</v>
      </c>
      <c r="N775" s="229" t="s">
        <v>44</v>
      </c>
      <c r="O775" s="92"/>
      <c r="P775" s="230">
        <f>O775*H775</f>
        <v>0</v>
      </c>
      <c r="Q775" s="230">
        <v>0</v>
      </c>
      <c r="R775" s="230">
        <f>Q775*H775</f>
        <v>0</v>
      </c>
      <c r="S775" s="230">
        <v>0</v>
      </c>
      <c r="T775" s="231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32" t="s">
        <v>324</v>
      </c>
      <c r="AT775" s="232" t="s">
        <v>235</v>
      </c>
      <c r="AU775" s="232" t="s">
        <v>89</v>
      </c>
      <c r="AY775" s="18" t="s">
        <v>233</v>
      </c>
      <c r="BE775" s="233">
        <f>IF(N775="základní",J775,0)</f>
        <v>0</v>
      </c>
      <c r="BF775" s="233">
        <f>IF(N775="snížená",J775,0)</f>
        <v>0</v>
      </c>
      <c r="BG775" s="233">
        <f>IF(N775="zákl. přenesená",J775,0)</f>
        <v>0</v>
      </c>
      <c r="BH775" s="233">
        <f>IF(N775="sníž. přenesená",J775,0)</f>
        <v>0</v>
      </c>
      <c r="BI775" s="233">
        <f>IF(N775="nulová",J775,0)</f>
        <v>0</v>
      </c>
      <c r="BJ775" s="18" t="s">
        <v>87</v>
      </c>
      <c r="BK775" s="233">
        <f>ROUND(I775*H775,2)</f>
        <v>0</v>
      </c>
      <c r="BL775" s="18" t="s">
        <v>324</v>
      </c>
      <c r="BM775" s="232" t="s">
        <v>1483</v>
      </c>
    </row>
    <row r="776" s="14" customFormat="1">
      <c r="A776" s="14"/>
      <c r="B776" s="245"/>
      <c r="C776" s="246"/>
      <c r="D776" s="236" t="s">
        <v>242</v>
      </c>
      <c r="E776" s="247" t="s">
        <v>1</v>
      </c>
      <c r="F776" s="248" t="s">
        <v>283</v>
      </c>
      <c r="G776" s="246"/>
      <c r="H776" s="249">
        <v>9</v>
      </c>
      <c r="I776" s="250"/>
      <c r="J776" s="246"/>
      <c r="K776" s="246"/>
      <c r="L776" s="251"/>
      <c r="M776" s="252"/>
      <c r="N776" s="253"/>
      <c r="O776" s="253"/>
      <c r="P776" s="253"/>
      <c r="Q776" s="253"/>
      <c r="R776" s="253"/>
      <c r="S776" s="253"/>
      <c r="T776" s="25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5" t="s">
        <v>242</v>
      </c>
      <c r="AU776" s="255" t="s">
        <v>89</v>
      </c>
      <c r="AV776" s="14" t="s">
        <v>89</v>
      </c>
      <c r="AW776" s="14" t="s">
        <v>36</v>
      </c>
      <c r="AX776" s="14" t="s">
        <v>87</v>
      </c>
      <c r="AY776" s="255" t="s">
        <v>233</v>
      </c>
    </row>
    <row r="777" s="2" customFormat="1" ht="14.4" customHeight="1">
      <c r="A777" s="39"/>
      <c r="B777" s="40"/>
      <c r="C777" s="256" t="s">
        <v>1484</v>
      </c>
      <c r="D777" s="256" t="s">
        <v>284</v>
      </c>
      <c r="E777" s="257" t="s">
        <v>1485</v>
      </c>
      <c r="F777" s="258" t="s">
        <v>1486</v>
      </c>
      <c r="G777" s="259" t="s">
        <v>565</v>
      </c>
      <c r="H777" s="260">
        <v>9.2699999999999996</v>
      </c>
      <c r="I777" s="261"/>
      <c r="J777" s="262">
        <f>ROUND(I777*H777,2)</f>
        <v>0</v>
      </c>
      <c r="K777" s="258" t="s">
        <v>239</v>
      </c>
      <c r="L777" s="263"/>
      <c r="M777" s="264" t="s">
        <v>1</v>
      </c>
      <c r="N777" s="265" t="s">
        <v>44</v>
      </c>
      <c r="O777" s="92"/>
      <c r="P777" s="230">
        <f>O777*H777</f>
        <v>0</v>
      </c>
      <c r="Q777" s="230">
        <v>0.0022200000000000002</v>
      </c>
      <c r="R777" s="230">
        <f>Q777*H777</f>
        <v>0.020579400000000001</v>
      </c>
      <c r="S777" s="230">
        <v>0</v>
      </c>
      <c r="T777" s="231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32" t="s">
        <v>414</v>
      </c>
      <c r="AT777" s="232" t="s">
        <v>284</v>
      </c>
      <c r="AU777" s="232" t="s">
        <v>89</v>
      </c>
      <c r="AY777" s="18" t="s">
        <v>233</v>
      </c>
      <c r="BE777" s="233">
        <f>IF(N777="základní",J777,0)</f>
        <v>0</v>
      </c>
      <c r="BF777" s="233">
        <f>IF(N777="snížená",J777,0)</f>
        <v>0</v>
      </c>
      <c r="BG777" s="233">
        <f>IF(N777="zákl. přenesená",J777,0)</f>
        <v>0</v>
      </c>
      <c r="BH777" s="233">
        <f>IF(N777="sníž. přenesená",J777,0)</f>
        <v>0</v>
      </c>
      <c r="BI777" s="233">
        <f>IF(N777="nulová",J777,0)</f>
        <v>0</v>
      </c>
      <c r="BJ777" s="18" t="s">
        <v>87</v>
      </c>
      <c r="BK777" s="233">
        <f>ROUND(I777*H777,2)</f>
        <v>0</v>
      </c>
      <c r="BL777" s="18" t="s">
        <v>324</v>
      </c>
      <c r="BM777" s="232" t="s">
        <v>1487</v>
      </c>
    </row>
    <row r="778" s="14" customFormat="1">
      <c r="A778" s="14"/>
      <c r="B778" s="245"/>
      <c r="C778" s="246"/>
      <c r="D778" s="236" t="s">
        <v>242</v>
      </c>
      <c r="E778" s="246"/>
      <c r="F778" s="248" t="s">
        <v>1479</v>
      </c>
      <c r="G778" s="246"/>
      <c r="H778" s="249">
        <v>9.2699999999999996</v>
      </c>
      <c r="I778" s="250"/>
      <c r="J778" s="246"/>
      <c r="K778" s="246"/>
      <c r="L778" s="251"/>
      <c r="M778" s="252"/>
      <c r="N778" s="253"/>
      <c r="O778" s="253"/>
      <c r="P778" s="253"/>
      <c r="Q778" s="253"/>
      <c r="R778" s="253"/>
      <c r="S778" s="253"/>
      <c r="T778" s="25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5" t="s">
        <v>242</v>
      </c>
      <c r="AU778" s="255" t="s">
        <v>89</v>
      </c>
      <c r="AV778" s="14" t="s">
        <v>89</v>
      </c>
      <c r="AW778" s="14" t="s">
        <v>4</v>
      </c>
      <c r="AX778" s="14" t="s">
        <v>87</v>
      </c>
      <c r="AY778" s="255" t="s">
        <v>233</v>
      </c>
    </row>
    <row r="779" s="2" customFormat="1" ht="14.4" customHeight="1">
      <c r="A779" s="39"/>
      <c r="B779" s="40"/>
      <c r="C779" s="221" t="s">
        <v>1488</v>
      </c>
      <c r="D779" s="221" t="s">
        <v>235</v>
      </c>
      <c r="E779" s="222" t="s">
        <v>1489</v>
      </c>
      <c r="F779" s="223" t="s">
        <v>1490</v>
      </c>
      <c r="G779" s="224" t="s">
        <v>565</v>
      </c>
      <c r="H779" s="225">
        <v>6</v>
      </c>
      <c r="I779" s="226"/>
      <c r="J779" s="227">
        <f>ROUND(I779*H779,2)</f>
        <v>0</v>
      </c>
      <c r="K779" s="223" t="s">
        <v>239</v>
      </c>
      <c r="L779" s="45"/>
      <c r="M779" s="228" t="s">
        <v>1</v>
      </c>
      <c r="N779" s="229" t="s">
        <v>44</v>
      </c>
      <c r="O779" s="92"/>
      <c r="P779" s="230">
        <f>O779*H779</f>
        <v>0</v>
      </c>
      <c r="Q779" s="230">
        <v>0</v>
      </c>
      <c r="R779" s="230">
        <f>Q779*H779</f>
        <v>0</v>
      </c>
      <c r="S779" s="230">
        <v>0</v>
      </c>
      <c r="T779" s="231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32" t="s">
        <v>324</v>
      </c>
      <c r="AT779" s="232" t="s">
        <v>235</v>
      </c>
      <c r="AU779" s="232" t="s">
        <v>89</v>
      </c>
      <c r="AY779" s="18" t="s">
        <v>233</v>
      </c>
      <c r="BE779" s="233">
        <f>IF(N779="základní",J779,0)</f>
        <v>0</v>
      </c>
      <c r="BF779" s="233">
        <f>IF(N779="snížená",J779,0)</f>
        <v>0</v>
      </c>
      <c r="BG779" s="233">
        <f>IF(N779="zákl. přenesená",J779,0)</f>
        <v>0</v>
      </c>
      <c r="BH779" s="233">
        <f>IF(N779="sníž. přenesená",J779,0)</f>
        <v>0</v>
      </c>
      <c r="BI779" s="233">
        <f>IF(N779="nulová",J779,0)</f>
        <v>0</v>
      </c>
      <c r="BJ779" s="18" t="s">
        <v>87</v>
      </c>
      <c r="BK779" s="233">
        <f>ROUND(I779*H779,2)</f>
        <v>0</v>
      </c>
      <c r="BL779" s="18" t="s">
        <v>324</v>
      </c>
      <c r="BM779" s="232" t="s">
        <v>1491</v>
      </c>
    </row>
    <row r="780" s="14" customFormat="1">
      <c r="A780" s="14"/>
      <c r="B780" s="245"/>
      <c r="C780" s="246"/>
      <c r="D780" s="236" t="s">
        <v>242</v>
      </c>
      <c r="E780" s="247" t="s">
        <v>1</v>
      </c>
      <c r="F780" s="248" t="s">
        <v>266</v>
      </c>
      <c r="G780" s="246"/>
      <c r="H780" s="249">
        <v>6</v>
      </c>
      <c r="I780" s="250"/>
      <c r="J780" s="246"/>
      <c r="K780" s="246"/>
      <c r="L780" s="251"/>
      <c r="M780" s="252"/>
      <c r="N780" s="253"/>
      <c r="O780" s="253"/>
      <c r="P780" s="253"/>
      <c r="Q780" s="253"/>
      <c r="R780" s="253"/>
      <c r="S780" s="253"/>
      <c r="T780" s="254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5" t="s">
        <v>242</v>
      </c>
      <c r="AU780" s="255" t="s">
        <v>89</v>
      </c>
      <c r="AV780" s="14" t="s">
        <v>89</v>
      </c>
      <c r="AW780" s="14" t="s">
        <v>36</v>
      </c>
      <c r="AX780" s="14" t="s">
        <v>87</v>
      </c>
      <c r="AY780" s="255" t="s">
        <v>233</v>
      </c>
    </row>
    <row r="781" s="2" customFormat="1" ht="22.2" customHeight="1">
      <c r="A781" s="39"/>
      <c r="B781" s="40"/>
      <c r="C781" s="221" t="s">
        <v>1492</v>
      </c>
      <c r="D781" s="221" t="s">
        <v>235</v>
      </c>
      <c r="E781" s="222" t="s">
        <v>1493</v>
      </c>
      <c r="F781" s="223" t="s">
        <v>1494</v>
      </c>
      <c r="G781" s="224" t="s">
        <v>565</v>
      </c>
      <c r="H781" s="225">
        <v>6</v>
      </c>
      <c r="I781" s="226"/>
      <c r="J781" s="227">
        <f>ROUND(I781*H781,2)</f>
        <v>0</v>
      </c>
      <c r="K781" s="223" t="s">
        <v>239</v>
      </c>
      <c r="L781" s="45"/>
      <c r="M781" s="228" t="s">
        <v>1</v>
      </c>
      <c r="N781" s="229" t="s">
        <v>44</v>
      </c>
      <c r="O781" s="92"/>
      <c r="P781" s="230">
        <f>O781*H781</f>
        <v>0</v>
      </c>
      <c r="Q781" s="230">
        <v>0.0090600000000000003</v>
      </c>
      <c r="R781" s="230">
        <f>Q781*H781</f>
        <v>0.054360000000000006</v>
      </c>
      <c r="S781" s="230">
        <v>0</v>
      </c>
      <c r="T781" s="231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32" t="s">
        <v>324</v>
      </c>
      <c r="AT781" s="232" t="s">
        <v>235</v>
      </c>
      <c r="AU781" s="232" t="s">
        <v>89</v>
      </c>
      <c r="AY781" s="18" t="s">
        <v>233</v>
      </c>
      <c r="BE781" s="233">
        <f>IF(N781="základní",J781,0)</f>
        <v>0</v>
      </c>
      <c r="BF781" s="233">
        <f>IF(N781="snížená",J781,0)</f>
        <v>0</v>
      </c>
      <c r="BG781" s="233">
        <f>IF(N781="zákl. přenesená",J781,0)</f>
        <v>0</v>
      </c>
      <c r="BH781" s="233">
        <f>IF(N781="sníž. přenesená",J781,0)</f>
        <v>0</v>
      </c>
      <c r="BI781" s="233">
        <f>IF(N781="nulová",J781,0)</f>
        <v>0</v>
      </c>
      <c r="BJ781" s="18" t="s">
        <v>87</v>
      </c>
      <c r="BK781" s="233">
        <f>ROUND(I781*H781,2)</f>
        <v>0</v>
      </c>
      <c r="BL781" s="18" t="s">
        <v>324</v>
      </c>
      <c r="BM781" s="232" t="s">
        <v>1495</v>
      </c>
    </row>
    <row r="782" s="2" customFormat="1" ht="14.4" customHeight="1">
      <c r="A782" s="39"/>
      <c r="B782" s="40"/>
      <c r="C782" s="221" t="s">
        <v>1496</v>
      </c>
      <c r="D782" s="221" t="s">
        <v>235</v>
      </c>
      <c r="E782" s="222" t="s">
        <v>1497</v>
      </c>
      <c r="F782" s="223" t="s">
        <v>1498</v>
      </c>
      <c r="G782" s="224" t="s">
        <v>565</v>
      </c>
      <c r="H782" s="225">
        <v>1812.348</v>
      </c>
      <c r="I782" s="226"/>
      <c r="J782" s="227">
        <f>ROUND(I782*H782,2)</f>
        <v>0</v>
      </c>
      <c r="K782" s="223" t="s">
        <v>239</v>
      </c>
      <c r="L782" s="45"/>
      <c r="M782" s="228" t="s">
        <v>1</v>
      </c>
      <c r="N782" s="229" t="s">
        <v>44</v>
      </c>
      <c r="O782" s="92"/>
      <c r="P782" s="230">
        <f>O782*H782</f>
        <v>0</v>
      </c>
      <c r="Q782" s="230">
        <v>0</v>
      </c>
      <c r="R782" s="230">
        <f>Q782*H782</f>
        <v>0</v>
      </c>
      <c r="S782" s="230">
        <v>0</v>
      </c>
      <c r="T782" s="231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32" t="s">
        <v>324</v>
      </c>
      <c r="AT782" s="232" t="s">
        <v>235</v>
      </c>
      <c r="AU782" s="232" t="s">
        <v>89</v>
      </c>
      <c r="AY782" s="18" t="s">
        <v>233</v>
      </c>
      <c r="BE782" s="233">
        <f>IF(N782="základní",J782,0)</f>
        <v>0</v>
      </c>
      <c r="BF782" s="233">
        <f>IF(N782="snížená",J782,0)</f>
        <v>0</v>
      </c>
      <c r="BG782" s="233">
        <f>IF(N782="zákl. přenesená",J782,0)</f>
        <v>0</v>
      </c>
      <c r="BH782" s="233">
        <f>IF(N782="sníž. přenesená",J782,0)</f>
        <v>0</v>
      </c>
      <c r="BI782" s="233">
        <f>IF(N782="nulová",J782,0)</f>
        <v>0</v>
      </c>
      <c r="BJ782" s="18" t="s">
        <v>87</v>
      </c>
      <c r="BK782" s="233">
        <f>ROUND(I782*H782,2)</f>
        <v>0</v>
      </c>
      <c r="BL782" s="18" t="s">
        <v>324</v>
      </c>
      <c r="BM782" s="232" t="s">
        <v>1499</v>
      </c>
    </row>
    <row r="783" s="14" customFormat="1">
      <c r="A783" s="14"/>
      <c r="B783" s="245"/>
      <c r="C783" s="246"/>
      <c r="D783" s="236" t="s">
        <v>242</v>
      </c>
      <c r="E783" s="247" t="s">
        <v>1</v>
      </c>
      <c r="F783" s="248" t="s">
        <v>1500</v>
      </c>
      <c r="G783" s="246"/>
      <c r="H783" s="249">
        <v>1812.348</v>
      </c>
      <c r="I783" s="250"/>
      <c r="J783" s="246"/>
      <c r="K783" s="246"/>
      <c r="L783" s="251"/>
      <c r="M783" s="252"/>
      <c r="N783" s="253"/>
      <c r="O783" s="253"/>
      <c r="P783" s="253"/>
      <c r="Q783" s="253"/>
      <c r="R783" s="253"/>
      <c r="S783" s="253"/>
      <c r="T783" s="254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5" t="s">
        <v>242</v>
      </c>
      <c r="AU783" s="255" t="s">
        <v>89</v>
      </c>
      <c r="AV783" s="14" t="s">
        <v>89</v>
      </c>
      <c r="AW783" s="14" t="s">
        <v>36</v>
      </c>
      <c r="AX783" s="14" t="s">
        <v>87</v>
      </c>
      <c r="AY783" s="255" t="s">
        <v>233</v>
      </c>
    </row>
    <row r="784" s="2" customFormat="1" ht="14.4" customHeight="1">
      <c r="A784" s="39"/>
      <c r="B784" s="40"/>
      <c r="C784" s="256" t="s">
        <v>1501</v>
      </c>
      <c r="D784" s="256" t="s">
        <v>284</v>
      </c>
      <c r="E784" s="257" t="s">
        <v>1502</v>
      </c>
      <c r="F784" s="258" t="s">
        <v>1503</v>
      </c>
      <c r="G784" s="259" t="s">
        <v>565</v>
      </c>
      <c r="H784" s="260">
        <v>1812.348</v>
      </c>
      <c r="I784" s="261"/>
      <c r="J784" s="262">
        <f>ROUND(I784*H784,2)</f>
        <v>0</v>
      </c>
      <c r="K784" s="258" t="s">
        <v>239</v>
      </c>
      <c r="L784" s="263"/>
      <c r="M784" s="264" t="s">
        <v>1</v>
      </c>
      <c r="N784" s="265" t="s">
        <v>44</v>
      </c>
      <c r="O784" s="92"/>
      <c r="P784" s="230">
        <f>O784*H784</f>
        <v>0</v>
      </c>
      <c r="Q784" s="230">
        <v>0.00022000000000000001</v>
      </c>
      <c r="R784" s="230">
        <f>Q784*H784</f>
        <v>0.39871656</v>
      </c>
      <c r="S784" s="230">
        <v>0</v>
      </c>
      <c r="T784" s="231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32" t="s">
        <v>414</v>
      </c>
      <c r="AT784" s="232" t="s">
        <v>284</v>
      </c>
      <c r="AU784" s="232" t="s">
        <v>89</v>
      </c>
      <c r="AY784" s="18" t="s">
        <v>233</v>
      </c>
      <c r="BE784" s="233">
        <f>IF(N784="základní",J784,0)</f>
        <v>0</v>
      </c>
      <c r="BF784" s="233">
        <f>IF(N784="snížená",J784,0)</f>
        <v>0</v>
      </c>
      <c r="BG784" s="233">
        <f>IF(N784="zákl. přenesená",J784,0)</f>
        <v>0</v>
      </c>
      <c r="BH784" s="233">
        <f>IF(N784="sníž. přenesená",J784,0)</f>
        <v>0</v>
      </c>
      <c r="BI784" s="233">
        <f>IF(N784="nulová",J784,0)</f>
        <v>0</v>
      </c>
      <c r="BJ784" s="18" t="s">
        <v>87</v>
      </c>
      <c r="BK784" s="233">
        <f>ROUND(I784*H784,2)</f>
        <v>0</v>
      </c>
      <c r="BL784" s="18" t="s">
        <v>324</v>
      </c>
      <c r="BM784" s="232" t="s">
        <v>1504</v>
      </c>
    </row>
    <row r="785" s="2" customFormat="1" ht="14.4" customHeight="1">
      <c r="A785" s="39"/>
      <c r="B785" s="40"/>
      <c r="C785" s="221" t="s">
        <v>1505</v>
      </c>
      <c r="D785" s="221" t="s">
        <v>235</v>
      </c>
      <c r="E785" s="222" t="s">
        <v>1506</v>
      </c>
      <c r="F785" s="223" t="s">
        <v>1507</v>
      </c>
      <c r="G785" s="224" t="s">
        <v>565</v>
      </c>
      <c r="H785" s="225">
        <v>130.667</v>
      </c>
      <c r="I785" s="226"/>
      <c r="J785" s="227">
        <f>ROUND(I785*H785,2)</f>
        <v>0</v>
      </c>
      <c r="K785" s="223" t="s">
        <v>239</v>
      </c>
      <c r="L785" s="45"/>
      <c r="M785" s="228" t="s">
        <v>1</v>
      </c>
      <c r="N785" s="229" t="s">
        <v>44</v>
      </c>
      <c r="O785" s="92"/>
      <c r="P785" s="230">
        <f>O785*H785</f>
        <v>0</v>
      </c>
      <c r="Q785" s="230">
        <v>0</v>
      </c>
      <c r="R785" s="230">
        <f>Q785*H785</f>
        <v>0</v>
      </c>
      <c r="S785" s="230">
        <v>0</v>
      </c>
      <c r="T785" s="231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32" t="s">
        <v>324</v>
      </c>
      <c r="AT785" s="232" t="s">
        <v>235</v>
      </c>
      <c r="AU785" s="232" t="s">
        <v>89</v>
      </c>
      <c r="AY785" s="18" t="s">
        <v>233</v>
      </c>
      <c r="BE785" s="233">
        <f>IF(N785="základní",J785,0)</f>
        <v>0</v>
      </c>
      <c r="BF785" s="233">
        <f>IF(N785="snížená",J785,0)</f>
        <v>0</v>
      </c>
      <c r="BG785" s="233">
        <f>IF(N785="zákl. přenesená",J785,0)</f>
        <v>0</v>
      </c>
      <c r="BH785" s="233">
        <f>IF(N785="sníž. přenesená",J785,0)</f>
        <v>0</v>
      </c>
      <c r="BI785" s="233">
        <f>IF(N785="nulová",J785,0)</f>
        <v>0</v>
      </c>
      <c r="BJ785" s="18" t="s">
        <v>87</v>
      </c>
      <c r="BK785" s="233">
        <f>ROUND(I785*H785,2)</f>
        <v>0</v>
      </c>
      <c r="BL785" s="18" t="s">
        <v>324</v>
      </c>
      <c r="BM785" s="232" t="s">
        <v>1508</v>
      </c>
    </row>
    <row r="786" s="13" customFormat="1">
      <c r="A786" s="13"/>
      <c r="B786" s="234"/>
      <c r="C786" s="235"/>
      <c r="D786" s="236" t="s">
        <v>242</v>
      </c>
      <c r="E786" s="237" t="s">
        <v>1</v>
      </c>
      <c r="F786" s="238" t="s">
        <v>1509</v>
      </c>
      <c r="G786" s="235"/>
      <c r="H786" s="237" t="s">
        <v>1</v>
      </c>
      <c r="I786" s="239"/>
      <c r="J786" s="235"/>
      <c r="K786" s="235"/>
      <c r="L786" s="240"/>
      <c r="M786" s="241"/>
      <c r="N786" s="242"/>
      <c r="O786" s="242"/>
      <c r="P786" s="242"/>
      <c r="Q786" s="242"/>
      <c r="R786" s="242"/>
      <c r="S786" s="242"/>
      <c r="T786" s="24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4" t="s">
        <v>242</v>
      </c>
      <c r="AU786" s="244" t="s">
        <v>89</v>
      </c>
      <c r="AV786" s="13" t="s">
        <v>87</v>
      </c>
      <c r="AW786" s="13" t="s">
        <v>36</v>
      </c>
      <c r="AX786" s="13" t="s">
        <v>79</v>
      </c>
      <c r="AY786" s="244" t="s">
        <v>233</v>
      </c>
    </row>
    <row r="787" s="14" customFormat="1">
      <c r="A787" s="14"/>
      <c r="B787" s="245"/>
      <c r="C787" s="246"/>
      <c r="D787" s="236" t="s">
        <v>242</v>
      </c>
      <c r="E787" s="247" t="s">
        <v>1</v>
      </c>
      <c r="F787" s="248" t="s">
        <v>1510</v>
      </c>
      <c r="G787" s="246"/>
      <c r="H787" s="249">
        <v>130.667</v>
      </c>
      <c r="I787" s="250"/>
      <c r="J787" s="246"/>
      <c r="K787" s="246"/>
      <c r="L787" s="251"/>
      <c r="M787" s="252"/>
      <c r="N787" s="253"/>
      <c r="O787" s="253"/>
      <c r="P787" s="253"/>
      <c r="Q787" s="253"/>
      <c r="R787" s="253"/>
      <c r="S787" s="253"/>
      <c r="T787" s="254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5" t="s">
        <v>242</v>
      </c>
      <c r="AU787" s="255" t="s">
        <v>89</v>
      </c>
      <c r="AV787" s="14" t="s">
        <v>89</v>
      </c>
      <c r="AW787" s="14" t="s">
        <v>36</v>
      </c>
      <c r="AX787" s="14" t="s">
        <v>87</v>
      </c>
      <c r="AY787" s="255" t="s">
        <v>233</v>
      </c>
    </row>
    <row r="788" s="2" customFormat="1" ht="14.4" customHeight="1">
      <c r="A788" s="39"/>
      <c r="B788" s="40"/>
      <c r="C788" s="221" t="s">
        <v>1511</v>
      </c>
      <c r="D788" s="221" t="s">
        <v>235</v>
      </c>
      <c r="E788" s="222" t="s">
        <v>1512</v>
      </c>
      <c r="F788" s="223" t="s">
        <v>1513</v>
      </c>
      <c r="G788" s="224" t="s">
        <v>332</v>
      </c>
      <c r="H788" s="225">
        <v>98</v>
      </c>
      <c r="I788" s="226"/>
      <c r="J788" s="227">
        <f>ROUND(I788*H788,2)</f>
        <v>0</v>
      </c>
      <c r="K788" s="223" t="s">
        <v>239</v>
      </c>
      <c r="L788" s="45"/>
      <c r="M788" s="228" t="s">
        <v>1</v>
      </c>
      <c r="N788" s="229" t="s">
        <v>44</v>
      </c>
      <c r="O788" s="92"/>
      <c r="P788" s="230">
        <f>O788*H788</f>
        <v>0</v>
      </c>
      <c r="Q788" s="230">
        <v>0</v>
      </c>
      <c r="R788" s="230">
        <f>Q788*H788</f>
        <v>0</v>
      </c>
      <c r="S788" s="230">
        <v>0</v>
      </c>
      <c r="T788" s="231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32" t="s">
        <v>324</v>
      </c>
      <c r="AT788" s="232" t="s">
        <v>235</v>
      </c>
      <c r="AU788" s="232" t="s">
        <v>89</v>
      </c>
      <c r="AY788" s="18" t="s">
        <v>233</v>
      </c>
      <c r="BE788" s="233">
        <f>IF(N788="základní",J788,0)</f>
        <v>0</v>
      </c>
      <c r="BF788" s="233">
        <f>IF(N788="snížená",J788,0)</f>
        <v>0</v>
      </c>
      <c r="BG788" s="233">
        <f>IF(N788="zákl. přenesená",J788,0)</f>
        <v>0</v>
      </c>
      <c r="BH788" s="233">
        <f>IF(N788="sníž. přenesená",J788,0)</f>
        <v>0</v>
      </c>
      <c r="BI788" s="233">
        <f>IF(N788="nulová",J788,0)</f>
        <v>0</v>
      </c>
      <c r="BJ788" s="18" t="s">
        <v>87</v>
      </c>
      <c r="BK788" s="233">
        <f>ROUND(I788*H788,2)</f>
        <v>0</v>
      </c>
      <c r="BL788" s="18" t="s">
        <v>324</v>
      </c>
      <c r="BM788" s="232" t="s">
        <v>1514</v>
      </c>
    </row>
    <row r="789" s="13" customFormat="1">
      <c r="A789" s="13"/>
      <c r="B789" s="234"/>
      <c r="C789" s="235"/>
      <c r="D789" s="236" t="s">
        <v>242</v>
      </c>
      <c r="E789" s="237" t="s">
        <v>1</v>
      </c>
      <c r="F789" s="238" t="s">
        <v>1509</v>
      </c>
      <c r="G789" s="235"/>
      <c r="H789" s="237" t="s">
        <v>1</v>
      </c>
      <c r="I789" s="239"/>
      <c r="J789" s="235"/>
      <c r="K789" s="235"/>
      <c r="L789" s="240"/>
      <c r="M789" s="241"/>
      <c r="N789" s="242"/>
      <c r="O789" s="242"/>
      <c r="P789" s="242"/>
      <c r="Q789" s="242"/>
      <c r="R789" s="242"/>
      <c r="S789" s="242"/>
      <c r="T789" s="24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4" t="s">
        <v>242</v>
      </c>
      <c r="AU789" s="244" t="s">
        <v>89</v>
      </c>
      <c r="AV789" s="13" t="s">
        <v>87</v>
      </c>
      <c r="AW789" s="13" t="s">
        <v>36</v>
      </c>
      <c r="AX789" s="13" t="s">
        <v>79</v>
      </c>
      <c r="AY789" s="244" t="s">
        <v>233</v>
      </c>
    </row>
    <row r="790" s="14" customFormat="1">
      <c r="A790" s="14"/>
      <c r="B790" s="245"/>
      <c r="C790" s="246"/>
      <c r="D790" s="236" t="s">
        <v>242</v>
      </c>
      <c r="E790" s="247" t="s">
        <v>1</v>
      </c>
      <c r="F790" s="248" t="s">
        <v>1515</v>
      </c>
      <c r="G790" s="246"/>
      <c r="H790" s="249">
        <v>98</v>
      </c>
      <c r="I790" s="250"/>
      <c r="J790" s="246"/>
      <c r="K790" s="246"/>
      <c r="L790" s="251"/>
      <c r="M790" s="252"/>
      <c r="N790" s="253"/>
      <c r="O790" s="253"/>
      <c r="P790" s="253"/>
      <c r="Q790" s="253"/>
      <c r="R790" s="253"/>
      <c r="S790" s="253"/>
      <c r="T790" s="254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5" t="s">
        <v>242</v>
      </c>
      <c r="AU790" s="255" t="s">
        <v>89</v>
      </c>
      <c r="AV790" s="14" t="s">
        <v>89</v>
      </c>
      <c r="AW790" s="14" t="s">
        <v>36</v>
      </c>
      <c r="AX790" s="14" t="s">
        <v>87</v>
      </c>
      <c r="AY790" s="255" t="s">
        <v>233</v>
      </c>
    </row>
    <row r="791" s="2" customFormat="1" ht="14.4" customHeight="1">
      <c r="A791" s="39"/>
      <c r="B791" s="40"/>
      <c r="C791" s="256" t="s">
        <v>1516</v>
      </c>
      <c r="D791" s="256" t="s">
        <v>284</v>
      </c>
      <c r="E791" s="257" t="s">
        <v>1517</v>
      </c>
      <c r="F791" s="258" t="s">
        <v>1518</v>
      </c>
      <c r="G791" s="259" t="s">
        <v>1519</v>
      </c>
      <c r="H791" s="260">
        <v>33.646999999999998</v>
      </c>
      <c r="I791" s="261"/>
      <c r="J791" s="262">
        <f>ROUND(I791*H791,2)</f>
        <v>0</v>
      </c>
      <c r="K791" s="258" t="s">
        <v>239</v>
      </c>
      <c r="L791" s="263"/>
      <c r="M791" s="264" t="s">
        <v>1</v>
      </c>
      <c r="N791" s="265" t="s">
        <v>44</v>
      </c>
      <c r="O791" s="92"/>
      <c r="P791" s="230">
        <f>O791*H791</f>
        <v>0</v>
      </c>
      <c r="Q791" s="230">
        <v>0.01</v>
      </c>
      <c r="R791" s="230">
        <f>Q791*H791</f>
        <v>0.33646999999999999</v>
      </c>
      <c r="S791" s="230">
        <v>0</v>
      </c>
      <c r="T791" s="231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32" t="s">
        <v>414</v>
      </c>
      <c r="AT791" s="232" t="s">
        <v>284</v>
      </c>
      <c r="AU791" s="232" t="s">
        <v>89</v>
      </c>
      <c r="AY791" s="18" t="s">
        <v>233</v>
      </c>
      <c r="BE791" s="233">
        <f>IF(N791="základní",J791,0)</f>
        <v>0</v>
      </c>
      <c r="BF791" s="233">
        <f>IF(N791="snížená",J791,0)</f>
        <v>0</v>
      </c>
      <c r="BG791" s="233">
        <f>IF(N791="zákl. přenesená",J791,0)</f>
        <v>0</v>
      </c>
      <c r="BH791" s="233">
        <f>IF(N791="sníž. přenesená",J791,0)</f>
        <v>0</v>
      </c>
      <c r="BI791" s="233">
        <f>IF(N791="nulová",J791,0)</f>
        <v>0</v>
      </c>
      <c r="BJ791" s="18" t="s">
        <v>87</v>
      </c>
      <c r="BK791" s="233">
        <f>ROUND(I791*H791,2)</f>
        <v>0</v>
      </c>
      <c r="BL791" s="18" t="s">
        <v>324</v>
      </c>
      <c r="BM791" s="232" t="s">
        <v>1520</v>
      </c>
    </row>
    <row r="792" s="13" customFormat="1">
      <c r="A792" s="13"/>
      <c r="B792" s="234"/>
      <c r="C792" s="235"/>
      <c r="D792" s="236" t="s">
        <v>242</v>
      </c>
      <c r="E792" s="237" t="s">
        <v>1</v>
      </c>
      <c r="F792" s="238" t="s">
        <v>1509</v>
      </c>
      <c r="G792" s="235"/>
      <c r="H792" s="237" t="s">
        <v>1</v>
      </c>
      <c r="I792" s="239"/>
      <c r="J792" s="235"/>
      <c r="K792" s="235"/>
      <c r="L792" s="240"/>
      <c r="M792" s="241"/>
      <c r="N792" s="242"/>
      <c r="O792" s="242"/>
      <c r="P792" s="242"/>
      <c r="Q792" s="242"/>
      <c r="R792" s="242"/>
      <c r="S792" s="242"/>
      <c r="T792" s="24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4" t="s">
        <v>242</v>
      </c>
      <c r="AU792" s="244" t="s">
        <v>89</v>
      </c>
      <c r="AV792" s="13" t="s">
        <v>87</v>
      </c>
      <c r="AW792" s="13" t="s">
        <v>36</v>
      </c>
      <c r="AX792" s="13" t="s">
        <v>79</v>
      </c>
      <c r="AY792" s="244" t="s">
        <v>233</v>
      </c>
    </row>
    <row r="793" s="14" customFormat="1">
      <c r="A793" s="14"/>
      <c r="B793" s="245"/>
      <c r="C793" s="246"/>
      <c r="D793" s="236" t="s">
        <v>242</v>
      </c>
      <c r="E793" s="247" t="s">
        <v>1</v>
      </c>
      <c r="F793" s="248" t="s">
        <v>1521</v>
      </c>
      <c r="G793" s="246"/>
      <c r="H793" s="249">
        <v>32.667000000000002</v>
      </c>
      <c r="I793" s="250"/>
      <c r="J793" s="246"/>
      <c r="K793" s="246"/>
      <c r="L793" s="251"/>
      <c r="M793" s="252"/>
      <c r="N793" s="253"/>
      <c r="O793" s="253"/>
      <c r="P793" s="253"/>
      <c r="Q793" s="253"/>
      <c r="R793" s="253"/>
      <c r="S793" s="253"/>
      <c r="T793" s="25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5" t="s">
        <v>242</v>
      </c>
      <c r="AU793" s="255" t="s">
        <v>89</v>
      </c>
      <c r="AV793" s="14" t="s">
        <v>89</v>
      </c>
      <c r="AW793" s="14" t="s">
        <v>36</v>
      </c>
      <c r="AX793" s="14" t="s">
        <v>87</v>
      </c>
      <c r="AY793" s="255" t="s">
        <v>233</v>
      </c>
    </row>
    <row r="794" s="14" customFormat="1">
      <c r="A794" s="14"/>
      <c r="B794" s="245"/>
      <c r="C794" s="246"/>
      <c r="D794" s="236" t="s">
        <v>242</v>
      </c>
      <c r="E794" s="246"/>
      <c r="F794" s="248" t="s">
        <v>1522</v>
      </c>
      <c r="G794" s="246"/>
      <c r="H794" s="249">
        <v>33.646999999999998</v>
      </c>
      <c r="I794" s="250"/>
      <c r="J794" s="246"/>
      <c r="K794" s="246"/>
      <c r="L794" s="251"/>
      <c r="M794" s="252"/>
      <c r="N794" s="253"/>
      <c r="O794" s="253"/>
      <c r="P794" s="253"/>
      <c r="Q794" s="253"/>
      <c r="R794" s="253"/>
      <c r="S794" s="253"/>
      <c r="T794" s="254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5" t="s">
        <v>242</v>
      </c>
      <c r="AU794" s="255" t="s">
        <v>89</v>
      </c>
      <c r="AV794" s="14" t="s">
        <v>89</v>
      </c>
      <c r="AW794" s="14" t="s">
        <v>4</v>
      </c>
      <c r="AX794" s="14" t="s">
        <v>87</v>
      </c>
      <c r="AY794" s="255" t="s">
        <v>233</v>
      </c>
    </row>
    <row r="795" s="2" customFormat="1" ht="14.4" customHeight="1">
      <c r="A795" s="39"/>
      <c r="B795" s="40"/>
      <c r="C795" s="221" t="s">
        <v>1523</v>
      </c>
      <c r="D795" s="221" t="s">
        <v>235</v>
      </c>
      <c r="E795" s="222" t="s">
        <v>1524</v>
      </c>
      <c r="F795" s="223" t="s">
        <v>1525</v>
      </c>
      <c r="G795" s="224" t="s">
        <v>238</v>
      </c>
      <c r="H795" s="225">
        <v>133.77699999999999</v>
      </c>
      <c r="I795" s="226"/>
      <c r="J795" s="227">
        <f>ROUND(I795*H795,2)</f>
        <v>0</v>
      </c>
      <c r="K795" s="223" t="s">
        <v>239</v>
      </c>
      <c r="L795" s="45"/>
      <c r="M795" s="228" t="s">
        <v>1</v>
      </c>
      <c r="N795" s="229" t="s">
        <v>44</v>
      </c>
      <c r="O795" s="92"/>
      <c r="P795" s="230">
        <f>O795*H795</f>
        <v>0</v>
      </c>
      <c r="Q795" s="230">
        <v>0</v>
      </c>
      <c r="R795" s="230">
        <f>Q795*H795</f>
        <v>0</v>
      </c>
      <c r="S795" s="230">
        <v>0.081619999999999998</v>
      </c>
      <c r="T795" s="231">
        <f>S795*H795</f>
        <v>10.918878739999999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32" t="s">
        <v>324</v>
      </c>
      <c r="AT795" s="232" t="s">
        <v>235</v>
      </c>
      <c r="AU795" s="232" t="s">
        <v>89</v>
      </c>
      <c r="AY795" s="18" t="s">
        <v>233</v>
      </c>
      <c r="BE795" s="233">
        <f>IF(N795="základní",J795,0)</f>
        <v>0</v>
      </c>
      <c r="BF795" s="233">
        <f>IF(N795="snížená",J795,0)</f>
        <v>0</v>
      </c>
      <c r="BG795" s="233">
        <f>IF(N795="zákl. přenesená",J795,0)</f>
        <v>0</v>
      </c>
      <c r="BH795" s="233">
        <f>IF(N795="sníž. přenesená",J795,0)</f>
        <v>0</v>
      </c>
      <c r="BI795" s="233">
        <f>IF(N795="nulová",J795,0)</f>
        <v>0</v>
      </c>
      <c r="BJ795" s="18" t="s">
        <v>87</v>
      </c>
      <c r="BK795" s="233">
        <f>ROUND(I795*H795,2)</f>
        <v>0</v>
      </c>
      <c r="BL795" s="18" t="s">
        <v>324</v>
      </c>
      <c r="BM795" s="232" t="s">
        <v>1526</v>
      </c>
    </row>
    <row r="796" s="14" customFormat="1">
      <c r="A796" s="14"/>
      <c r="B796" s="245"/>
      <c r="C796" s="246"/>
      <c r="D796" s="236" t="s">
        <v>242</v>
      </c>
      <c r="E796" s="247" t="s">
        <v>1</v>
      </c>
      <c r="F796" s="248" t="s">
        <v>112</v>
      </c>
      <c r="G796" s="246"/>
      <c r="H796" s="249">
        <v>133.77699999999999</v>
      </c>
      <c r="I796" s="250"/>
      <c r="J796" s="246"/>
      <c r="K796" s="246"/>
      <c r="L796" s="251"/>
      <c r="M796" s="252"/>
      <c r="N796" s="253"/>
      <c r="O796" s="253"/>
      <c r="P796" s="253"/>
      <c r="Q796" s="253"/>
      <c r="R796" s="253"/>
      <c r="S796" s="253"/>
      <c r="T796" s="254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5" t="s">
        <v>242</v>
      </c>
      <c r="AU796" s="255" t="s">
        <v>89</v>
      </c>
      <c r="AV796" s="14" t="s">
        <v>89</v>
      </c>
      <c r="AW796" s="14" t="s">
        <v>36</v>
      </c>
      <c r="AX796" s="14" t="s">
        <v>87</v>
      </c>
      <c r="AY796" s="255" t="s">
        <v>233</v>
      </c>
    </row>
    <row r="797" s="2" customFormat="1" ht="14.4" customHeight="1">
      <c r="A797" s="39"/>
      <c r="B797" s="40"/>
      <c r="C797" s="221" t="s">
        <v>1527</v>
      </c>
      <c r="D797" s="221" t="s">
        <v>235</v>
      </c>
      <c r="E797" s="222" t="s">
        <v>1528</v>
      </c>
      <c r="F797" s="223" t="s">
        <v>1529</v>
      </c>
      <c r="G797" s="224" t="s">
        <v>238</v>
      </c>
      <c r="H797" s="225">
        <v>133.77699999999999</v>
      </c>
      <c r="I797" s="226"/>
      <c r="J797" s="227">
        <f>ROUND(I797*H797,2)</f>
        <v>0</v>
      </c>
      <c r="K797" s="223" t="s">
        <v>239</v>
      </c>
      <c r="L797" s="45"/>
      <c r="M797" s="228" t="s">
        <v>1</v>
      </c>
      <c r="N797" s="229" t="s">
        <v>44</v>
      </c>
      <c r="O797" s="92"/>
      <c r="P797" s="230">
        <f>O797*H797</f>
        <v>0</v>
      </c>
      <c r="Q797" s="230">
        <v>0</v>
      </c>
      <c r="R797" s="230">
        <f>Q797*H797</f>
        <v>0</v>
      </c>
      <c r="S797" s="230">
        <v>0</v>
      </c>
      <c r="T797" s="231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32" t="s">
        <v>324</v>
      </c>
      <c r="AT797" s="232" t="s">
        <v>235</v>
      </c>
      <c r="AU797" s="232" t="s">
        <v>89</v>
      </c>
      <c r="AY797" s="18" t="s">
        <v>233</v>
      </c>
      <c r="BE797" s="233">
        <f>IF(N797="základní",J797,0)</f>
        <v>0</v>
      </c>
      <c r="BF797" s="233">
        <f>IF(N797="snížená",J797,0)</f>
        <v>0</v>
      </c>
      <c r="BG797" s="233">
        <f>IF(N797="zákl. přenesená",J797,0)</f>
        <v>0</v>
      </c>
      <c r="BH797" s="233">
        <f>IF(N797="sníž. přenesená",J797,0)</f>
        <v>0</v>
      </c>
      <c r="BI797" s="233">
        <f>IF(N797="nulová",J797,0)</f>
        <v>0</v>
      </c>
      <c r="BJ797" s="18" t="s">
        <v>87</v>
      </c>
      <c r="BK797" s="233">
        <f>ROUND(I797*H797,2)</f>
        <v>0</v>
      </c>
      <c r="BL797" s="18" t="s">
        <v>324</v>
      </c>
      <c r="BM797" s="232" t="s">
        <v>1530</v>
      </c>
    </row>
    <row r="798" s="14" customFormat="1">
      <c r="A798" s="14"/>
      <c r="B798" s="245"/>
      <c r="C798" s="246"/>
      <c r="D798" s="236" t="s">
        <v>242</v>
      </c>
      <c r="E798" s="247" t="s">
        <v>1</v>
      </c>
      <c r="F798" s="248" t="s">
        <v>112</v>
      </c>
      <c r="G798" s="246"/>
      <c r="H798" s="249">
        <v>133.77699999999999</v>
      </c>
      <c r="I798" s="250"/>
      <c r="J798" s="246"/>
      <c r="K798" s="246"/>
      <c r="L798" s="251"/>
      <c r="M798" s="252"/>
      <c r="N798" s="253"/>
      <c r="O798" s="253"/>
      <c r="P798" s="253"/>
      <c r="Q798" s="253"/>
      <c r="R798" s="253"/>
      <c r="S798" s="253"/>
      <c r="T798" s="254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5" t="s">
        <v>242</v>
      </c>
      <c r="AU798" s="255" t="s">
        <v>89</v>
      </c>
      <c r="AV798" s="14" t="s">
        <v>89</v>
      </c>
      <c r="AW798" s="14" t="s">
        <v>36</v>
      </c>
      <c r="AX798" s="14" t="s">
        <v>87</v>
      </c>
      <c r="AY798" s="255" t="s">
        <v>233</v>
      </c>
    </row>
    <row r="799" s="2" customFormat="1" ht="14.4" customHeight="1">
      <c r="A799" s="39"/>
      <c r="B799" s="40"/>
      <c r="C799" s="221" t="s">
        <v>1531</v>
      </c>
      <c r="D799" s="221" t="s">
        <v>235</v>
      </c>
      <c r="E799" s="222" t="s">
        <v>1532</v>
      </c>
      <c r="F799" s="223" t="s">
        <v>1533</v>
      </c>
      <c r="G799" s="224" t="s">
        <v>332</v>
      </c>
      <c r="H799" s="225">
        <v>25.579999999999998</v>
      </c>
      <c r="I799" s="226"/>
      <c r="J799" s="227">
        <f>ROUND(I799*H799,2)</f>
        <v>0</v>
      </c>
      <c r="K799" s="223" t="s">
        <v>239</v>
      </c>
      <c r="L799" s="45"/>
      <c r="M799" s="228" t="s">
        <v>1</v>
      </c>
      <c r="N799" s="229" t="s">
        <v>44</v>
      </c>
      <c r="O799" s="92"/>
      <c r="P799" s="230">
        <f>O799*H799</f>
        <v>0</v>
      </c>
      <c r="Q799" s="230">
        <v>0</v>
      </c>
      <c r="R799" s="230">
        <f>Q799*H799</f>
        <v>0</v>
      </c>
      <c r="S799" s="230">
        <v>0.01392</v>
      </c>
      <c r="T799" s="231">
        <f>S799*H799</f>
        <v>0.35607359999999999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32" t="s">
        <v>324</v>
      </c>
      <c r="AT799" s="232" t="s">
        <v>235</v>
      </c>
      <c r="AU799" s="232" t="s">
        <v>89</v>
      </c>
      <c r="AY799" s="18" t="s">
        <v>233</v>
      </c>
      <c r="BE799" s="233">
        <f>IF(N799="základní",J799,0)</f>
        <v>0</v>
      </c>
      <c r="BF799" s="233">
        <f>IF(N799="snížená",J799,0)</f>
        <v>0</v>
      </c>
      <c r="BG799" s="233">
        <f>IF(N799="zákl. přenesená",J799,0)</f>
        <v>0</v>
      </c>
      <c r="BH799" s="233">
        <f>IF(N799="sníž. přenesená",J799,0)</f>
        <v>0</v>
      </c>
      <c r="BI799" s="233">
        <f>IF(N799="nulová",J799,0)</f>
        <v>0</v>
      </c>
      <c r="BJ799" s="18" t="s">
        <v>87</v>
      </c>
      <c r="BK799" s="233">
        <f>ROUND(I799*H799,2)</f>
        <v>0</v>
      </c>
      <c r="BL799" s="18" t="s">
        <v>324</v>
      </c>
      <c r="BM799" s="232" t="s">
        <v>1534</v>
      </c>
    </row>
    <row r="800" s="14" customFormat="1">
      <c r="A800" s="14"/>
      <c r="B800" s="245"/>
      <c r="C800" s="246"/>
      <c r="D800" s="236" t="s">
        <v>242</v>
      </c>
      <c r="E800" s="247" t="s">
        <v>1</v>
      </c>
      <c r="F800" s="248" t="s">
        <v>1535</v>
      </c>
      <c r="G800" s="246"/>
      <c r="H800" s="249">
        <v>25.579999999999998</v>
      </c>
      <c r="I800" s="250"/>
      <c r="J800" s="246"/>
      <c r="K800" s="246"/>
      <c r="L800" s="251"/>
      <c r="M800" s="252"/>
      <c r="N800" s="253"/>
      <c r="O800" s="253"/>
      <c r="P800" s="253"/>
      <c r="Q800" s="253"/>
      <c r="R800" s="253"/>
      <c r="S800" s="253"/>
      <c r="T800" s="254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5" t="s">
        <v>242</v>
      </c>
      <c r="AU800" s="255" t="s">
        <v>89</v>
      </c>
      <c r="AV800" s="14" t="s">
        <v>89</v>
      </c>
      <c r="AW800" s="14" t="s">
        <v>36</v>
      </c>
      <c r="AX800" s="14" t="s">
        <v>87</v>
      </c>
      <c r="AY800" s="255" t="s">
        <v>233</v>
      </c>
    </row>
    <row r="801" s="2" customFormat="1" ht="14.4" customHeight="1">
      <c r="A801" s="39"/>
      <c r="B801" s="40"/>
      <c r="C801" s="221" t="s">
        <v>1536</v>
      </c>
      <c r="D801" s="221" t="s">
        <v>235</v>
      </c>
      <c r="E801" s="222" t="s">
        <v>1537</v>
      </c>
      <c r="F801" s="223" t="s">
        <v>1529</v>
      </c>
      <c r="G801" s="224" t="s">
        <v>332</v>
      </c>
      <c r="H801" s="225">
        <v>25.579999999999998</v>
      </c>
      <c r="I801" s="226"/>
      <c r="J801" s="227">
        <f>ROUND(I801*H801,2)</f>
        <v>0</v>
      </c>
      <c r="K801" s="223" t="s">
        <v>239</v>
      </c>
      <c r="L801" s="45"/>
      <c r="M801" s="228" t="s">
        <v>1</v>
      </c>
      <c r="N801" s="229" t="s">
        <v>44</v>
      </c>
      <c r="O801" s="92"/>
      <c r="P801" s="230">
        <f>O801*H801</f>
        <v>0</v>
      </c>
      <c r="Q801" s="230">
        <v>0</v>
      </c>
      <c r="R801" s="230">
        <f>Q801*H801</f>
        <v>0</v>
      </c>
      <c r="S801" s="230">
        <v>0</v>
      </c>
      <c r="T801" s="231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32" t="s">
        <v>324</v>
      </c>
      <c r="AT801" s="232" t="s">
        <v>235</v>
      </c>
      <c r="AU801" s="232" t="s">
        <v>89</v>
      </c>
      <c r="AY801" s="18" t="s">
        <v>233</v>
      </c>
      <c r="BE801" s="233">
        <f>IF(N801="základní",J801,0)</f>
        <v>0</v>
      </c>
      <c r="BF801" s="233">
        <f>IF(N801="snížená",J801,0)</f>
        <v>0</v>
      </c>
      <c r="BG801" s="233">
        <f>IF(N801="zákl. přenesená",J801,0)</f>
        <v>0</v>
      </c>
      <c r="BH801" s="233">
        <f>IF(N801="sníž. přenesená",J801,0)</f>
        <v>0</v>
      </c>
      <c r="BI801" s="233">
        <f>IF(N801="nulová",J801,0)</f>
        <v>0</v>
      </c>
      <c r="BJ801" s="18" t="s">
        <v>87</v>
      </c>
      <c r="BK801" s="233">
        <f>ROUND(I801*H801,2)</f>
        <v>0</v>
      </c>
      <c r="BL801" s="18" t="s">
        <v>324</v>
      </c>
      <c r="BM801" s="232" t="s">
        <v>1538</v>
      </c>
    </row>
    <row r="802" s="2" customFormat="1" ht="14.4" customHeight="1">
      <c r="A802" s="39"/>
      <c r="B802" s="40"/>
      <c r="C802" s="221" t="s">
        <v>1539</v>
      </c>
      <c r="D802" s="221" t="s">
        <v>235</v>
      </c>
      <c r="E802" s="222" t="s">
        <v>1540</v>
      </c>
      <c r="F802" s="223" t="s">
        <v>1541</v>
      </c>
      <c r="G802" s="224" t="s">
        <v>238</v>
      </c>
      <c r="H802" s="225">
        <v>745.21000000000004</v>
      </c>
      <c r="I802" s="226"/>
      <c r="J802" s="227">
        <f>ROUND(I802*H802,2)</f>
        <v>0</v>
      </c>
      <c r="K802" s="223" t="s">
        <v>239</v>
      </c>
      <c r="L802" s="45"/>
      <c r="M802" s="228" t="s">
        <v>1</v>
      </c>
      <c r="N802" s="229" t="s">
        <v>44</v>
      </c>
      <c r="O802" s="92"/>
      <c r="P802" s="230">
        <f>O802*H802</f>
        <v>0</v>
      </c>
      <c r="Q802" s="230">
        <v>0.00020000000000000001</v>
      </c>
      <c r="R802" s="230">
        <f>Q802*H802</f>
        <v>0.14904200000000001</v>
      </c>
      <c r="S802" s="230">
        <v>0.017780000000000001</v>
      </c>
      <c r="T802" s="231">
        <f>S802*H802</f>
        <v>13.249833800000001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32" t="s">
        <v>324</v>
      </c>
      <c r="AT802" s="232" t="s">
        <v>235</v>
      </c>
      <c r="AU802" s="232" t="s">
        <v>89</v>
      </c>
      <c r="AY802" s="18" t="s">
        <v>233</v>
      </c>
      <c r="BE802" s="233">
        <f>IF(N802="základní",J802,0)</f>
        <v>0</v>
      </c>
      <c r="BF802" s="233">
        <f>IF(N802="snížená",J802,0)</f>
        <v>0</v>
      </c>
      <c r="BG802" s="233">
        <f>IF(N802="zákl. přenesená",J802,0)</f>
        <v>0</v>
      </c>
      <c r="BH802" s="233">
        <f>IF(N802="sníž. přenesená",J802,0)</f>
        <v>0</v>
      </c>
      <c r="BI802" s="233">
        <f>IF(N802="nulová",J802,0)</f>
        <v>0</v>
      </c>
      <c r="BJ802" s="18" t="s">
        <v>87</v>
      </c>
      <c r="BK802" s="233">
        <f>ROUND(I802*H802,2)</f>
        <v>0</v>
      </c>
      <c r="BL802" s="18" t="s">
        <v>324</v>
      </c>
      <c r="BM802" s="232" t="s">
        <v>1542</v>
      </c>
    </row>
    <row r="803" s="14" customFormat="1">
      <c r="A803" s="14"/>
      <c r="B803" s="245"/>
      <c r="C803" s="246"/>
      <c r="D803" s="236" t="s">
        <v>242</v>
      </c>
      <c r="E803" s="247" t="s">
        <v>1</v>
      </c>
      <c r="F803" s="248" t="s">
        <v>108</v>
      </c>
      <c r="G803" s="246"/>
      <c r="H803" s="249">
        <v>745.21000000000004</v>
      </c>
      <c r="I803" s="250"/>
      <c r="J803" s="246"/>
      <c r="K803" s="246"/>
      <c r="L803" s="251"/>
      <c r="M803" s="252"/>
      <c r="N803" s="253"/>
      <c r="O803" s="253"/>
      <c r="P803" s="253"/>
      <c r="Q803" s="253"/>
      <c r="R803" s="253"/>
      <c r="S803" s="253"/>
      <c r="T803" s="254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5" t="s">
        <v>242</v>
      </c>
      <c r="AU803" s="255" t="s">
        <v>89</v>
      </c>
      <c r="AV803" s="14" t="s">
        <v>89</v>
      </c>
      <c r="AW803" s="14" t="s">
        <v>36</v>
      </c>
      <c r="AX803" s="14" t="s">
        <v>87</v>
      </c>
      <c r="AY803" s="255" t="s">
        <v>233</v>
      </c>
    </row>
    <row r="804" s="2" customFormat="1" ht="19.8" customHeight="1">
      <c r="A804" s="39"/>
      <c r="B804" s="40"/>
      <c r="C804" s="221" t="s">
        <v>1543</v>
      </c>
      <c r="D804" s="221" t="s">
        <v>235</v>
      </c>
      <c r="E804" s="222" t="s">
        <v>1544</v>
      </c>
      <c r="F804" s="223" t="s">
        <v>1545</v>
      </c>
      <c r="G804" s="224" t="s">
        <v>238</v>
      </c>
      <c r="H804" s="225">
        <v>745.21000000000004</v>
      </c>
      <c r="I804" s="226"/>
      <c r="J804" s="227">
        <f>ROUND(I804*H804,2)</f>
        <v>0</v>
      </c>
      <c r="K804" s="223" t="s">
        <v>239</v>
      </c>
      <c r="L804" s="45"/>
      <c r="M804" s="228" t="s">
        <v>1</v>
      </c>
      <c r="N804" s="229" t="s">
        <v>44</v>
      </c>
      <c r="O804" s="92"/>
      <c r="P804" s="230">
        <f>O804*H804</f>
        <v>0</v>
      </c>
      <c r="Q804" s="230">
        <v>0</v>
      </c>
      <c r="R804" s="230">
        <f>Q804*H804</f>
        <v>0</v>
      </c>
      <c r="S804" s="230">
        <v>0</v>
      </c>
      <c r="T804" s="231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32" t="s">
        <v>324</v>
      </c>
      <c r="AT804" s="232" t="s">
        <v>235</v>
      </c>
      <c r="AU804" s="232" t="s">
        <v>89</v>
      </c>
      <c r="AY804" s="18" t="s">
        <v>233</v>
      </c>
      <c r="BE804" s="233">
        <f>IF(N804="základní",J804,0)</f>
        <v>0</v>
      </c>
      <c r="BF804" s="233">
        <f>IF(N804="snížená",J804,0)</f>
        <v>0</v>
      </c>
      <c r="BG804" s="233">
        <f>IF(N804="zákl. přenesená",J804,0)</f>
        <v>0</v>
      </c>
      <c r="BH804" s="233">
        <f>IF(N804="sníž. přenesená",J804,0)</f>
        <v>0</v>
      </c>
      <c r="BI804" s="233">
        <f>IF(N804="nulová",J804,0)</f>
        <v>0</v>
      </c>
      <c r="BJ804" s="18" t="s">
        <v>87</v>
      </c>
      <c r="BK804" s="233">
        <f>ROUND(I804*H804,2)</f>
        <v>0</v>
      </c>
      <c r="BL804" s="18" t="s">
        <v>324</v>
      </c>
      <c r="BM804" s="232" t="s">
        <v>1546</v>
      </c>
    </row>
    <row r="805" s="14" customFormat="1">
      <c r="A805" s="14"/>
      <c r="B805" s="245"/>
      <c r="C805" s="246"/>
      <c r="D805" s="236" t="s">
        <v>242</v>
      </c>
      <c r="E805" s="247" t="s">
        <v>1</v>
      </c>
      <c r="F805" s="248" t="s">
        <v>108</v>
      </c>
      <c r="G805" s="246"/>
      <c r="H805" s="249">
        <v>745.21000000000004</v>
      </c>
      <c r="I805" s="250"/>
      <c r="J805" s="246"/>
      <c r="K805" s="246"/>
      <c r="L805" s="251"/>
      <c r="M805" s="252"/>
      <c r="N805" s="253"/>
      <c r="O805" s="253"/>
      <c r="P805" s="253"/>
      <c r="Q805" s="253"/>
      <c r="R805" s="253"/>
      <c r="S805" s="253"/>
      <c r="T805" s="254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5" t="s">
        <v>242</v>
      </c>
      <c r="AU805" s="255" t="s">
        <v>89</v>
      </c>
      <c r="AV805" s="14" t="s">
        <v>89</v>
      </c>
      <c r="AW805" s="14" t="s">
        <v>36</v>
      </c>
      <c r="AX805" s="14" t="s">
        <v>87</v>
      </c>
      <c r="AY805" s="255" t="s">
        <v>233</v>
      </c>
    </row>
    <row r="806" s="2" customFormat="1" ht="14.4" customHeight="1">
      <c r="A806" s="39"/>
      <c r="B806" s="40"/>
      <c r="C806" s="221" t="s">
        <v>1547</v>
      </c>
      <c r="D806" s="221" t="s">
        <v>235</v>
      </c>
      <c r="E806" s="222" t="s">
        <v>1548</v>
      </c>
      <c r="F806" s="223" t="s">
        <v>1549</v>
      </c>
      <c r="G806" s="224" t="s">
        <v>920</v>
      </c>
      <c r="H806" s="225">
        <v>1</v>
      </c>
      <c r="I806" s="226"/>
      <c r="J806" s="227">
        <f>ROUND(I806*H806,2)</f>
        <v>0</v>
      </c>
      <c r="K806" s="223" t="s">
        <v>1</v>
      </c>
      <c r="L806" s="45"/>
      <c r="M806" s="228" t="s">
        <v>1</v>
      </c>
      <c r="N806" s="229" t="s">
        <v>44</v>
      </c>
      <c r="O806" s="92"/>
      <c r="P806" s="230">
        <f>O806*H806</f>
        <v>0</v>
      </c>
      <c r="Q806" s="230">
        <v>0</v>
      </c>
      <c r="R806" s="230">
        <f>Q806*H806</f>
        <v>0</v>
      </c>
      <c r="S806" s="230">
        <v>0</v>
      </c>
      <c r="T806" s="231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32" t="s">
        <v>324</v>
      </c>
      <c r="AT806" s="232" t="s">
        <v>235</v>
      </c>
      <c r="AU806" s="232" t="s">
        <v>89</v>
      </c>
      <c r="AY806" s="18" t="s">
        <v>233</v>
      </c>
      <c r="BE806" s="233">
        <f>IF(N806="základní",J806,0)</f>
        <v>0</v>
      </c>
      <c r="BF806" s="233">
        <f>IF(N806="snížená",J806,0)</f>
        <v>0</v>
      </c>
      <c r="BG806" s="233">
        <f>IF(N806="zákl. přenesená",J806,0)</f>
        <v>0</v>
      </c>
      <c r="BH806" s="233">
        <f>IF(N806="sníž. přenesená",J806,0)</f>
        <v>0</v>
      </c>
      <c r="BI806" s="233">
        <f>IF(N806="nulová",J806,0)</f>
        <v>0</v>
      </c>
      <c r="BJ806" s="18" t="s">
        <v>87</v>
      </c>
      <c r="BK806" s="233">
        <f>ROUND(I806*H806,2)</f>
        <v>0</v>
      </c>
      <c r="BL806" s="18" t="s">
        <v>324</v>
      </c>
      <c r="BM806" s="232" t="s">
        <v>1550</v>
      </c>
    </row>
    <row r="807" s="2" customFormat="1" ht="14.4" customHeight="1">
      <c r="A807" s="39"/>
      <c r="B807" s="40"/>
      <c r="C807" s="221" t="s">
        <v>1551</v>
      </c>
      <c r="D807" s="221" t="s">
        <v>235</v>
      </c>
      <c r="E807" s="222" t="s">
        <v>1552</v>
      </c>
      <c r="F807" s="223" t="s">
        <v>1553</v>
      </c>
      <c r="G807" s="224" t="s">
        <v>920</v>
      </c>
      <c r="H807" s="225">
        <v>1</v>
      </c>
      <c r="I807" s="226"/>
      <c r="J807" s="227">
        <f>ROUND(I807*H807,2)</f>
        <v>0</v>
      </c>
      <c r="K807" s="223" t="s">
        <v>1</v>
      </c>
      <c r="L807" s="45"/>
      <c r="M807" s="228" t="s">
        <v>1</v>
      </c>
      <c r="N807" s="229" t="s">
        <v>44</v>
      </c>
      <c r="O807" s="92"/>
      <c r="P807" s="230">
        <f>O807*H807</f>
        <v>0</v>
      </c>
      <c r="Q807" s="230">
        <v>0</v>
      </c>
      <c r="R807" s="230">
        <f>Q807*H807</f>
        <v>0</v>
      </c>
      <c r="S807" s="230">
        <v>0</v>
      </c>
      <c r="T807" s="231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32" t="s">
        <v>324</v>
      </c>
      <c r="AT807" s="232" t="s">
        <v>235</v>
      </c>
      <c r="AU807" s="232" t="s">
        <v>89</v>
      </c>
      <c r="AY807" s="18" t="s">
        <v>233</v>
      </c>
      <c r="BE807" s="233">
        <f>IF(N807="základní",J807,0)</f>
        <v>0</v>
      </c>
      <c r="BF807" s="233">
        <f>IF(N807="snížená",J807,0)</f>
        <v>0</v>
      </c>
      <c r="BG807" s="233">
        <f>IF(N807="zákl. přenesená",J807,0)</f>
        <v>0</v>
      </c>
      <c r="BH807" s="233">
        <f>IF(N807="sníž. přenesená",J807,0)</f>
        <v>0</v>
      </c>
      <c r="BI807" s="233">
        <f>IF(N807="nulová",J807,0)</f>
        <v>0</v>
      </c>
      <c r="BJ807" s="18" t="s">
        <v>87</v>
      </c>
      <c r="BK807" s="233">
        <f>ROUND(I807*H807,2)</f>
        <v>0</v>
      </c>
      <c r="BL807" s="18" t="s">
        <v>324</v>
      </c>
      <c r="BM807" s="232" t="s">
        <v>1554</v>
      </c>
    </row>
    <row r="808" s="2" customFormat="1" ht="14.4" customHeight="1">
      <c r="A808" s="39"/>
      <c r="B808" s="40"/>
      <c r="C808" s="221" t="s">
        <v>1555</v>
      </c>
      <c r="D808" s="221" t="s">
        <v>235</v>
      </c>
      <c r="E808" s="222" t="s">
        <v>1556</v>
      </c>
      <c r="F808" s="223" t="s">
        <v>1557</v>
      </c>
      <c r="G808" s="224" t="s">
        <v>920</v>
      </c>
      <c r="H808" s="225">
        <v>1</v>
      </c>
      <c r="I808" s="226"/>
      <c r="J808" s="227">
        <f>ROUND(I808*H808,2)</f>
        <v>0</v>
      </c>
      <c r="K808" s="223" t="s">
        <v>1</v>
      </c>
      <c r="L808" s="45"/>
      <c r="M808" s="228" t="s">
        <v>1</v>
      </c>
      <c r="N808" s="229" t="s">
        <v>44</v>
      </c>
      <c r="O808" s="92"/>
      <c r="P808" s="230">
        <f>O808*H808</f>
        <v>0</v>
      </c>
      <c r="Q808" s="230">
        <v>0</v>
      </c>
      <c r="R808" s="230">
        <f>Q808*H808</f>
        <v>0</v>
      </c>
      <c r="S808" s="230">
        <v>0</v>
      </c>
      <c r="T808" s="231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32" t="s">
        <v>324</v>
      </c>
      <c r="AT808" s="232" t="s">
        <v>235</v>
      </c>
      <c r="AU808" s="232" t="s">
        <v>89</v>
      </c>
      <c r="AY808" s="18" t="s">
        <v>233</v>
      </c>
      <c r="BE808" s="233">
        <f>IF(N808="základní",J808,0)</f>
        <v>0</v>
      </c>
      <c r="BF808" s="233">
        <f>IF(N808="snížená",J808,0)</f>
        <v>0</v>
      </c>
      <c r="BG808" s="233">
        <f>IF(N808="zákl. přenesená",J808,0)</f>
        <v>0</v>
      </c>
      <c r="BH808" s="233">
        <f>IF(N808="sníž. přenesená",J808,0)</f>
        <v>0</v>
      </c>
      <c r="BI808" s="233">
        <f>IF(N808="nulová",J808,0)</f>
        <v>0</v>
      </c>
      <c r="BJ808" s="18" t="s">
        <v>87</v>
      </c>
      <c r="BK808" s="233">
        <f>ROUND(I808*H808,2)</f>
        <v>0</v>
      </c>
      <c r="BL808" s="18" t="s">
        <v>324</v>
      </c>
      <c r="BM808" s="232" t="s">
        <v>1558</v>
      </c>
    </row>
    <row r="809" s="2" customFormat="1" ht="14.4" customHeight="1">
      <c r="A809" s="39"/>
      <c r="B809" s="40"/>
      <c r="C809" s="221" t="s">
        <v>1559</v>
      </c>
      <c r="D809" s="221" t="s">
        <v>235</v>
      </c>
      <c r="E809" s="222" t="s">
        <v>1560</v>
      </c>
      <c r="F809" s="223" t="s">
        <v>1561</v>
      </c>
      <c r="G809" s="224" t="s">
        <v>262</v>
      </c>
      <c r="H809" s="225">
        <v>14.904</v>
      </c>
      <c r="I809" s="226"/>
      <c r="J809" s="227">
        <f>ROUND(I809*H809,2)</f>
        <v>0</v>
      </c>
      <c r="K809" s="223" t="s">
        <v>1</v>
      </c>
      <c r="L809" s="45"/>
      <c r="M809" s="228" t="s">
        <v>1</v>
      </c>
      <c r="N809" s="229" t="s">
        <v>44</v>
      </c>
      <c r="O809" s="92"/>
      <c r="P809" s="230">
        <f>O809*H809</f>
        <v>0</v>
      </c>
      <c r="Q809" s="230">
        <v>0</v>
      </c>
      <c r="R809" s="230">
        <f>Q809*H809</f>
        <v>0</v>
      </c>
      <c r="S809" s="230">
        <v>0</v>
      </c>
      <c r="T809" s="231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32" t="s">
        <v>324</v>
      </c>
      <c r="AT809" s="232" t="s">
        <v>235</v>
      </c>
      <c r="AU809" s="232" t="s">
        <v>89</v>
      </c>
      <c r="AY809" s="18" t="s">
        <v>233</v>
      </c>
      <c r="BE809" s="233">
        <f>IF(N809="základní",J809,0)</f>
        <v>0</v>
      </c>
      <c r="BF809" s="233">
        <f>IF(N809="snížená",J809,0)</f>
        <v>0</v>
      </c>
      <c r="BG809" s="233">
        <f>IF(N809="zákl. přenesená",J809,0)</f>
        <v>0</v>
      </c>
      <c r="BH809" s="233">
        <f>IF(N809="sníž. přenesená",J809,0)</f>
        <v>0</v>
      </c>
      <c r="BI809" s="233">
        <f>IF(N809="nulová",J809,0)</f>
        <v>0</v>
      </c>
      <c r="BJ809" s="18" t="s">
        <v>87</v>
      </c>
      <c r="BK809" s="233">
        <f>ROUND(I809*H809,2)</f>
        <v>0</v>
      </c>
      <c r="BL809" s="18" t="s">
        <v>324</v>
      </c>
      <c r="BM809" s="232" t="s">
        <v>1562</v>
      </c>
    </row>
    <row r="810" s="14" customFormat="1">
      <c r="A810" s="14"/>
      <c r="B810" s="245"/>
      <c r="C810" s="246"/>
      <c r="D810" s="236" t="s">
        <v>242</v>
      </c>
      <c r="E810" s="247" t="s">
        <v>1</v>
      </c>
      <c r="F810" s="248" t="s">
        <v>640</v>
      </c>
      <c r="G810" s="246"/>
      <c r="H810" s="249">
        <v>14.904</v>
      </c>
      <c r="I810" s="250"/>
      <c r="J810" s="246"/>
      <c r="K810" s="246"/>
      <c r="L810" s="251"/>
      <c r="M810" s="252"/>
      <c r="N810" s="253"/>
      <c r="O810" s="253"/>
      <c r="P810" s="253"/>
      <c r="Q810" s="253"/>
      <c r="R810" s="253"/>
      <c r="S810" s="253"/>
      <c r="T810" s="254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5" t="s">
        <v>242</v>
      </c>
      <c r="AU810" s="255" t="s">
        <v>89</v>
      </c>
      <c r="AV810" s="14" t="s">
        <v>89</v>
      </c>
      <c r="AW810" s="14" t="s">
        <v>36</v>
      </c>
      <c r="AX810" s="14" t="s">
        <v>87</v>
      </c>
      <c r="AY810" s="255" t="s">
        <v>233</v>
      </c>
    </row>
    <row r="811" s="2" customFormat="1" ht="14.4" customHeight="1">
      <c r="A811" s="39"/>
      <c r="B811" s="40"/>
      <c r="C811" s="221" t="s">
        <v>1563</v>
      </c>
      <c r="D811" s="221" t="s">
        <v>235</v>
      </c>
      <c r="E811" s="222" t="s">
        <v>1564</v>
      </c>
      <c r="F811" s="223" t="s">
        <v>1565</v>
      </c>
      <c r="G811" s="224" t="s">
        <v>238</v>
      </c>
      <c r="H811" s="225">
        <v>745.21000000000004</v>
      </c>
      <c r="I811" s="226"/>
      <c r="J811" s="227">
        <f>ROUND(I811*H811,2)</f>
        <v>0</v>
      </c>
      <c r="K811" s="223" t="s">
        <v>1</v>
      </c>
      <c r="L811" s="45"/>
      <c r="M811" s="228" t="s">
        <v>1</v>
      </c>
      <c r="N811" s="229" t="s">
        <v>44</v>
      </c>
      <c r="O811" s="92"/>
      <c r="P811" s="230">
        <f>O811*H811</f>
        <v>0</v>
      </c>
      <c r="Q811" s="230">
        <v>0</v>
      </c>
      <c r="R811" s="230">
        <f>Q811*H811</f>
        <v>0</v>
      </c>
      <c r="S811" s="230">
        <v>0</v>
      </c>
      <c r="T811" s="231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32" t="s">
        <v>324</v>
      </c>
      <c r="AT811" s="232" t="s">
        <v>235</v>
      </c>
      <c r="AU811" s="232" t="s">
        <v>89</v>
      </c>
      <c r="AY811" s="18" t="s">
        <v>233</v>
      </c>
      <c r="BE811" s="233">
        <f>IF(N811="základní",J811,0)</f>
        <v>0</v>
      </c>
      <c r="BF811" s="233">
        <f>IF(N811="snížená",J811,0)</f>
        <v>0</v>
      </c>
      <c r="BG811" s="233">
        <f>IF(N811="zákl. přenesená",J811,0)</f>
        <v>0</v>
      </c>
      <c r="BH811" s="233">
        <f>IF(N811="sníž. přenesená",J811,0)</f>
        <v>0</v>
      </c>
      <c r="BI811" s="233">
        <f>IF(N811="nulová",J811,0)</f>
        <v>0</v>
      </c>
      <c r="BJ811" s="18" t="s">
        <v>87</v>
      </c>
      <c r="BK811" s="233">
        <f>ROUND(I811*H811,2)</f>
        <v>0</v>
      </c>
      <c r="BL811" s="18" t="s">
        <v>324</v>
      </c>
      <c r="BM811" s="232" t="s">
        <v>1566</v>
      </c>
    </row>
    <row r="812" s="14" customFormat="1">
      <c r="A812" s="14"/>
      <c r="B812" s="245"/>
      <c r="C812" s="246"/>
      <c r="D812" s="236" t="s">
        <v>242</v>
      </c>
      <c r="E812" s="247" t="s">
        <v>1</v>
      </c>
      <c r="F812" s="248" t="s">
        <v>108</v>
      </c>
      <c r="G812" s="246"/>
      <c r="H812" s="249">
        <v>745.21000000000004</v>
      </c>
      <c r="I812" s="250"/>
      <c r="J812" s="246"/>
      <c r="K812" s="246"/>
      <c r="L812" s="251"/>
      <c r="M812" s="252"/>
      <c r="N812" s="253"/>
      <c r="O812" s="253"/>
      <c r="P812" s="253"/>
      <c r="Q812" s="253"/>
      <c r="R812" s="253"/>
      <c r="S812" s="253"/>
      <c r="T812" s="254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5" t="s">
        <v>242</v>
      </c>
      <c r="AU812" s="255" t="s">
        <v>89</v>
      </c>
      <c r="AV812" s="14" t="s">
        <v>89</v>
      </c>
      <c r="AW812" s="14" t="s">
        <v>36</v>
      </c>
      <c r="AX812" s="14" t="s">
        <v>87</v>
      </c>
      <c r="AY812" s="255" t="s">
        <v>233</v>
      </c>
    </row>
    <row r="813" s="2" customFormat="1" ht="14.4" customHeight="1">
      <c r="A813" s="39"/>
      <c r="B813" s="40"/>
      <c r="C813" s="221" t="s">
        <v>1567</v>
      </c>
      <c r="D813" s="221" t="s">
        <v>235</v>
      </c>
      <c r="E813" s="222" t="s">
        <v>1568</v>
      </c>
      <c r="F813" s="223" t="s">
        <v>1569</v>
      </c>
      <c r="G813" s="224" t="s">
        <v>920</v>
      </c>
      <c r="H813" s="225">
        <v>12</v>
      </c>
      <c r="I813" s="226"/>
      <c r="J813" s="227">
        <f>ROUND(I813*H813,2)</f>
        <v>0</v>
      </c>
      <c r="K813" s="223" t="s">
        <v>1</v>
      </c>
      <c r="L813" s="45"/>
      <c r="M813" s="228" t="s">
        <v>1</v>
      </c>
      <c r="N813" s="229" t="s">
        <v>44</v>
      </c>
      <c r="O813" s="92"/>
      <c r="P813" s="230">
        <f>O813*H813</f>
        <v>0</v>
      </c>
      <c r="Q813" s="230">
        <v>0</v>
      </c>
      <c r="R813" s="230">
        <f>Q813*H813</f>
        <v>0</v>
      </c>
      <c r="S813" s="230">
        <v>0</v>
      </c>
      <c r="T813" s="231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32" t="s">
        <v>324</v>
      </c>
      <c r="AT813" s="232" t="s">
        <v>235</v>
      </c>
      <c r="AU813" s="232" t="s">
        <v>89</v>
      </c>
      <c r="AY813" s="18" t="s">
        <v>233</v>
      </c>
      <c r="BE813" s="233">
        <f>IF(N813="základní",J813,0)</f>
        <v>0</v>
      </c>
      <c r="BF813" s="233">
        <f>IF(N813="snížená",J813,0)</f>
        <v>0</v>
      </c>
      <c r="BG813" s="233">
        <f>IF(N813="zákl. přenesená",J813,0)</f>
        <v>0</v>
      </c>
      <c r="BH813" s="233">
        <f>IF(N813="sníž. přenesená",J813,0)</f>
        <v>0</v>
      </c>
      <c r="BI813" s="233">
        <f>IF(N813="nulová",J813,0)</f>
        <v>0</v>
      </c>
      <c r="BJ813" s="18" t="s">
        <v>87</v>
      </c>
      <c r="BK813" s="233">
        <f>ROUND(I813*H813,2)</f>
        <v>0</v>
      </c>
      <c r="BL813" s="18" t="s">
        <v>324</v>
      </c>
      <c r="BM813" s="232" t="s">
        <v>1570</v>
      </c>
    </row>
    <row r="814" s="14" customFormat="1">
      <c r="A814" s="14"/>
      <c r="B814" s="245"/>
      <c r="C814" s="246"/>
      <c r="D814" s="236" t="s">
        <v>242</v>
      </c>
      <c r="E814" s="247" t="s">
        <v>1</v>
      </c>
      <c r="F814" s="248" t="s">
        <v>1571</v>
      </c>
      <c r="G814" s="246"/>
      <c r="H814" s="249">
        <v>6</v>
      </c>
      <c r="I814" s="250"/>
      <c r="J814" s="246"/>
      <c r="K814" s="246"/>
      <c r="L814" s="251"/>
      <c r="M814" s="252"/>
      <c r="N814" s="253"/>
      <c r="O814" s="253"/>
      <c r="P814" s="253"/>
      <c r="Q814" s="253"/>
      <c r="R814" s="253"/>
      <c r="S814" s="253"/>
      <c r="T814" s="25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5" t="s">
        <v>242</v>
      </c>
      <c r="AU814" s="255" t="s">
        <v>89</v>
      </c>
      <c r="AV814" s="14" t="s">
        <v>89</v>
      </c>
      <c r="AW814" s="14" t="s">
        <v>36</v>
      </c>
      <c r="AX814" s="14" t="s">
        <v>79</v>
      </c>
      <c r="AY814" s="255" t="s">
        <v>233</v>
      </c>
    </row>
    <row r="815" s="14" customFormat="1">
      <c r="A815" s="14"/>
      <c r="B815" s="245"/>
      <c r="C815" s="246"/>
      <c r="D815" s="236" t="s">
        <v>242</v>
      </c>
      <c r="E815" s="247" t="s">
        <v>1</v>
      </c>
      <c r="F815" s="248" t="s">
        <v>1572</v>
      </c>
      <c r="G815" s="246"/>
      <c r="H815" s="249">
        <v>6</v>
      </c>
      <c r="I815" s="250"/>
      <c r="J815" s="246"/>
      <c r="K815" s="246"/>
      <c r="L815" s="251"/>
      <c r="M815" s="252"/>
      <c r="N815" s="253"/>
      <c r="O815" s="253"/>
      <c r="P815" s="253"/>
      <c r="Q815" s="253"/>
      <c r="R815" s="253"/>
      <c r="S815" s="253"/>
      <c r="T815" s="254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5" t="s">
        <v>242</v>
      </c>
      <c r="AU815" s="255" t="s">
        <v>89</v>
      </c>
      <c r="AV815" s="14" t="s">
        <v>89</v>
      </c>
      <c r="AW815" s="14" t="s">
        <v>36</v>
      </c>
      <c r="AX815" s="14" t="s">
        <v>79</v>
      </c>
      <c r="AY815" s="255" t="s">
        <v>233</v>
      </c>
    </row>
    <row r="816" s="15" customFormat="1">
      <c r="A816" s="15"/>
      <c r="B816" s="266"/>
      <c r="C816" s="267"/>
      <c r="D816" s="236" t="s">
        <v>242</v>
      </c>
      <c r="E816" s="268" t="s">
        <v>1</v>
      </c>
      <c r="F816" s="269" t="s">
        <v>307</v>
      </c>
      <c r="G816" s="267"/>
      <c r="H816" s="270">
        <v>12</v>
      </c>
      <c r="I816" s="271"/>
      <c r="J816" s="267"/>
      <c r="K816" s="267"/>
      <c r="L816" s="272"/>
      <c r="M816" s="273"/>
      <c r="N816" s="274"/>
      <c r="O816" s="274"/>
      <c r="P816" s="274"/>
      <c r="Q816" s="274"/>
      <c r="R816" s="274"/>
      <c r="S816" s="274"/>
      <c r="T816" s="275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76" t="s">
        <v>242</v>
      </c>
      <c r="AU816" s="276" t="s">
        <v>89</v>
      </c>
      <c r="AV816" s="15" t="s">
        <v>240</v>
      </c>
      <c r="AW816" s="15" t="s">
        <v>36</v>
      </c>
      <c r="AX816" s="15" t="s">
        <v>87</v>
      </c>
      <c r="AY816" s="276" t="s">
        <v>233</v>
      </c>
    </row>
    <row r="817" s="2" customFormat="1" ht="22.2" customHeight="1">
      <c r="A817" s="39"/>
      <c r="B817" s="40"/>
      <c r="C817" s="221" t="s">
        <v>1573</v>
      </c>
      <c r="D817" s="221" t="s">
        <v>235</v>
      </c>
      <c r="E817" s="222" t="s">
        <v>1574</v>
      </c>
      <c r="F817" s="223" t="s">
        <v>1575</v>
      </c>
      <c r="G817" s="224" t="s">
        <v>238</v>
      </c>
      <c r="H817" s="225">
        <v>1026.4110000000001</v>
      </c>
      <c r="I817" s="226"/>
      <c r="J817" s="227">
        <f>ROUND(I817*H817,2)</f>
        <v>0</v>
      </c>
      <c r="K817" s="223" t="s">
        <v>239</v>
      </c>
      <c r="L817" s="45"/>
      <c r="M817" s="228" t="s">
        <v>1</v>
      </c>
      <c r="N817" s="229" t="s">
        <v>44</v>
      </c>
      <c r="O817" s="92"/>
      <c r="P817" s="230">
        <f>O817*H817</f>
        <v>0</v>
      </c>
      <c r="Q817" s="230">
        <v>0</v>
      </c>
      <c r="R817" s="230">
        <f>Q817*H817</f>
        <v>0</v>
      </c>
      <c r="S817" s="230">
        <v>0</v>
      </c>
      <c r="T817" s="231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32" t="s">
        <v>324</v>
      </c>
      <c r="AT817" s="232" t="s">
        <v>235</v>
      </c>
      <c r="AU817" s="232" t="s">
        <v>89</v>
      </c>
      <c r="AY817" s="18" t="s">
        <v>233</v>
      </c>
      <c r="BE817" s="233">
        <f>IF(N817="základní",J817,0)</f>
        <v>0</v>
      </c>
      <c r="BF817" s="233">
        <f>IF(N817="snížená",J817,0)</f>
        <v>0</v>
      </c>
      <c r="BG817" s="233">
        <f>IF(N817="zákl. přenesená",J817,0)</f>
        <v>0</v>
      </c>
      <c r="BH817" s="233">
        <f>IF(N817="sníž. přenesená",J817,0)</f>
        <v>0</v>
      </c>
      <c r="BI817" s="233">
        <f>IF(N817="nulová",J817,0)</f>
        <v>0</v>
      </c>
      <c r="BJ817" s="18" t="s">
        <v>87</v>
      </c>
      <c r="BK817" s="233">
        <f>ROUND(I817*H817,2)</f>
        <v>0</v>
      </c>
      <c r="BL817" s="18" t="s">
        <v>324</v>
      </c>
      <c r="BM817" s="232" t="s">
        <v>1576</v>
      </c>
    </row>
    <row r="818" s="14" customFormat="1">
      <c r="A818" s="14"/>
      <c r="B818" s="245"/>
      <c r="C818" s="246"/>
      <c r="D818" s="236" t="s">
        <v>242</v>
      </c>
      <c r="E818" s="247" t="s">
        <v>1</v>
      </c>
      <c r="F818" s="248" t="s">
        <v>1577</v>
      </c>
      <c r="G818" s="246"/>
      <c r="H818" s="249">
        <v>1026.4110000000001</v>
      </c>
      <c r="I818" s="250"/>
      <c r="J818" s="246"/>
      <c r="K818" s="246"/>
      <c r="L818" s="251"/>
      <c r="M818" s="252"/>
      <c r="N818" s="253"/>
      <c r="O818" s="253"/>
      <c r="P818" s="253"/>
      <c r="Q818" s="253"/>
      <c r="R818" s="253"/>
      <c r="S818" s="253"/>
      <c r="T818" s="25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5" t="s">
        <v>242</v>
      </c>
      <c r="AU818" s="255" t="s">
        <v>89</v>
      </c>
      <c r="AV818" s="14" t="s">
        <v>89</v>
      </c>
      <c r="AW818" s="14" t="s">
        <v>36</v>
      </c>
      <c r="AX818" s="14" t="s">
        <v>87</v>
      </c>
      <c r="AY818" s="255" t="s">
        <v>233</v>
      </c>
    </row>
    <row r="819" s="2" customFormat="1" ht="19.8" customHeight="1">
      <c r="A819" s="39"/>
      <c r="B819" s="40"/>
      <c r="C819" s="256" t="s">
        <v>1578</v>
      </c>
      <c r="D819" s="256" t="s">
        <v>284</v>
      </c>
      <c r="E819" s="257" t="s">
        <v>1579</v>
      </c>
      <c r="F819" s="258" t="s">
        <v>1580</v>
      </c>
      <c r="G819" s="259" t="s">
        <v>238</v>
      </c>
      <c r="H819" s="260">
        <v>1129.0519999999999</v>
      </c>
      <c r="I819" s="261"/>
      <c r="J819" s="262">
        <f>ROUND(I819*H819,2)</f>
        <v>0</v>
      </c>
      <c r="K819" s="258" t="s">
        <v>239</v>
      </c>
      <c r="L819" s="263"/>
      <c r="M819" s="264" t="s">
        <v>1</v>
      </c>
      <c r="N819" s="265" t="s">
        <v>44</v>
      </c>
      <c r="O819" s="92"/>
      <c r="P819" s="230">
        <f>O819*H819</f>
        <v>0</v>
      </c>
      <c r="Q819" s="230">
        <v>0.00013999999999999999</v>
      </c>
      <c r="R819" s="230">
        <f>Q819*H819</f>
        <v>0.15806727999999998</v>
      </c>
      <c r="S819" s="230">
        <v>0</v>
      </c>
      <c r="T819" s="231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32" t="s">
        <v>414</v>
      </c>
      <c r="AT819" s="232" t="s">
        <v>284</v>
      </c>
      <c r="AU819" s="232" t="s">
        <v>89</v>
      </c>
      <c r="AY819" s="18" t="s">
        <v>233</v>
      </c>
      <c r="BE819" s="233">
        <f>IF(N819="základní",J819,0)</f>
        <v>0</v>
      </c>
      <c r="BF819" s="233">
        <f>IF(N819="snížená",J819,0)</f>
        <v>0</v>
      </c>
      <c r="BG819" s="233">
        <f>IF(N819="zákl. přenesená",J819,0)</f>
        <v>0</v>
      </c>
      <c r="BH819" s="233">
        <f>IF(N819="sníž. přenesená",J819,0)</f>
        <v>0</v>
      </c>
      <c r="BI819" s="233">
        <f>IF(N819="nulová",J819,0)</f>
        <v>0</v>
      </c>
      <c r="BJ819" s="18" t="s">
        <v>87</v>
      </c>
      <c r="BK819" s="233">
        <f>ROUND(I819*H819,2)</f>
        <v>0</v>
      </c>
      <c r="BL819" s="18" t="s">
        <v>324</v>
      </c>
      <c r="BM819" s="232" t="s">
        <v>1581</v>
      </c>
    </row>
    <row r="820" s="14" customFormat="1">
      <c r="A820" s="14"/>
      <c r="B820" s="245"/>
      <c r="C820" s="246"/>
      <c r="D820" s="236" t="s">
        <v>242</v>
      </c>
      <c r="E820" s="246"/>
      <c r="F820" s="248" t="s">
        <v>1582</v>
      </c>
      <c r="G820" s="246"/>
      <c r="H820" s="249">
        <v>1129.0519999999999</v>
      </c>
      <c r="I820" s="250"/>
      <c r="J820" s="246"/>
      <c r="K820" s="246"/>
      <c r="L820" s="251"/>
      <c r="M820" s="252"/>
      <c r="N820" s="253"/>
      <c r="O820" s="253"/>
      <c r="P820" s="253"/>
      <c r="Q820" s="253"/>
      <c r="R820" s="253"/>
      <c r="S820" s="253"/>
      <c r="T820" s="254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5" t="s">
        <v>242</v>
      </c>
      <c r="AU820" s="255" t="s">
        <v>89</v>
      </c>
      <c r="AV820" s="14" t="s">
        <v>89</v>
      </c>
      <c r="AW820" s="14" t="s">
        <v>4</v>
      </c>
      <c r="AX820" s="14" t="s">
        <v>87</v>
      </c>
      <c r="AY820" s="255" t="s">
        <v>233</v>
      </c>
    </row>
    <row r="821" s="2" customFormat="1" ht="14.4" customHeight="1">
      <c r="A821" s="39"/>
      <c r="B821" s="40"/>
      <c r="C821" s="221" t="s">
        <v>1583</v>
      </c>
      <c r="D821" s="221" t="s">
        <v>235</v>
      </c>
      <c r="E821" s="222" t="s">
        <v>1584</v>
      </c>
      <c r="F821" s="223" t="s">
        <v>1585</v>
      </c>
      <c r="G821" s="224" t="s">
        <v>332</v>
      </c>
      <c r="H821" s="225">
        <v>56.311999999999998</v>
      </c>
      <c r="I821" s="226"/>
      <c r="J821" s="227">
        <f>ROUND(I821*H821,2)</f>
        <v>0</v>
      </c>
      <c r="K821" s="223" t="s">
        <v>239</v>
      </c>
      <c r="L821" s="45"/>
      <c r="M821" s="228" t="s">
        <v>1</v>
      </c>
      <c r="N821" s="229" t="s">
        <v>44</v>
      </c>
      <c r="O821" s="92"/>
      <c r="P821" s="230">
        <f>O821*H821</f>
        <v>0</v>
      </c>
      <c r="Q821" s="230">
        <v>0</v>
      </c>
      <c r="R821" s="230">
        <f>Q821*H821</f>
        <v>0</v>
      </c>
      <c r="S821" s="230">
        <v>0</v>
      </c>
      <c r="T821" s="231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32" t="s">
        <v>324</v>
      </c>
      <c r="AT821" s="232" t="s">
        <v>235</v>
      </c>
      <c r="AU821" s="232" t="s">
        <v>89</v>
      </c>
      <c r="AY821" s="18" t="s">
        <v>233</v>
      </c>
      <c r="BE821" s="233">
        <f>IF(N821="základní",J821,0)</f>
        <v>0</v>
      </c>
      <c r="BF821" s="233">
        <f>IF(N821="snížená",J821,0)</f>
        <v>0</v>
      </c>
      <c r="BG821" s="233">
        <f>IF(N821="zákl. přenesená",J821,0)</f>
        <v>0</v>
      </c>
      <c r="BH821" s="233">
        <f>IF(N821="sníž. přenesená",J821,0)</f>
        <v>0</v>
      </c>
      <c r="BI821" s="233">
        <f>IF(N821="nulová",J821,0)</f>
        <v>0</v>
      </c>
      <c r="BJ821" s="18" t="s">
        <v>87</v>
      </c>
      <c r="BK821" s="233">
        <f>ROUND(I821*H821,2)</f>
        <v>0</v>
      </c>
      <c r="BL821" s="18" t="s">
        <v>324</v>
      </c>
      <c r="BM821" s="232" t="s">
        <v>1586</v>
      </c>
    </row>
    <row r="822" s="14" customFormat="1">
      <c r="A822" s="14"/>
      <c r="B822" s="245"/>
      <c r="C822" s="246"/>
      <c r="D822" s="236" t="s">
        <v>242</v>
      </c>
      <c r="E822" s="247" t="s">
        <v>1</v>
      </c>
      <c r="F822" s="248" t="s">
        <v>179</v>
      </c>
      <c r="G822" s="246"/>
      <c r="H822" s="249">
        <v>56.311999999999998</v>
      </c>
      <c r="I822" s="250"/>
      <c r="J822" s="246"/>
      <c r="K822" s="246"/>
      <c r="L822" s="251"/>
      <c r="M822" s="252"/>
      <c r="N822" s="253"/>
      <c r="O822" s="253"/>
      <c r="P822" s="253"/>
      <c r="Q822" s="253"/>
      <c r="R822" s="253"/>
      <c r="S822" s="253"/>
      <c r="T822" s="254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5" t="s">
        <v>242</v>
      </c>
      <c r="AU822" s="255" t="s">
        <v>89</v>
      </c>
      <c r="AV822" s="14" t="s">
        <v>89</v>
      </c>
      <c r="AW822" s="14" t="s">
        <v>36</v>
      </c>
      <c r="AX822" s="14" t="s">
        <v>87</v>
      </c>
      <c r="AY822" s="255" t="s">
        <v>233</v>
      </c>
    </row>
    <row r="823" s="2" customFormat="1" ht="19.8" customHeight="1">
      <c r="A823" s="39"/>
      <c r="B823" s="40"/>
      <c r="C823" s="256" t="s">
        <v>1587</v>
      </c>
      <c r="D823" s="256" t="s">
        <v>284</v>
      </c>
      <c r="E823" s="257" t="s">
        <v>1579</v>
      </c>
      <c r="F823" s="258" t="s">
        <v>1580</v>
      </c>
      <c r="G823" s="259" t="s">
        <v>238</v>
      </c>
      <c r="H823" s="260">
        <v>64.759</v>
      </c>
      <c r="I823" s="261"/>
      <c r="J823" s="262">
        <f>ROUND(I823*H823,2)</f>
        <v>0</v>
      </c>
      <c r="K823" s="258" t="s">
        <v>239</v>
      </c>
      <c r="L823" s="263"/>
      <c r="M823" s="264" t="s">
        <v>1</v>
      </c>
      <c r="N823" s="265" t="s">
        <v>44</v>
      </c>
      <c r="O823" s="92"/>
      <c r="P823" s="230">
        <f>O823*H823</f>
        <v>0</v>
      </c>
      <c r="Q823" s="230">
        <v>0.00013999999999999999</v>
      </c>
      <c r="R823" s="230">
        <f>Q823*H823</f>
        <v>0.0090662599999999996</v>
      </c>
      <c r="S823" s="230">
        <v>0</v>
      </c>
      <c r="T823" s="231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32" t="s">
        <v>414</v>
      </c>
      <c r="AT823" s="232" t="s">
        <v>284</v>
      </c>
      <c r="AU823" s="232" t="s">
        <v>89</v>
      </c>
      <c r="AY823" s="18" t="s">
        <v>233</v>
      </c>
      <c r="BE823" s="233">
        <f>IF(N823="základní",J823,0)</f>
        <v>0</v>
      </c>
      <c r="BF823" s="233">
        <f>IF(N823="snížená",J823,0)</f>
        <v>0</v>
      </c>
      <c r="BG823" s="233">
        <f>IF(N823="zákl. přenesená",J823,0)</f>
        <v>0</v>
      </c>
      <c r="BH823" s="233">
        <f>IF(N823="sníž. přenesená",J823,0)</f>
        <v>0</v>
      </c>
      <c r="BI823" s="233">
        <f>IF(N823="nulová",J823,0)</f>
        <v>0</v>
      </c>
      <c r="BJ823" s="18" t="s">
        <v>87</v>
      </c>
      <c r="BK823" s="233">
        <f>ROUND(I823*H823,2)</f>
        <v>0</v>
      </c>
      <c r="BL823" s="18" t="s">
        <v>324</v>
      </c>
      <c r="BM823" s="232" t="s">
        <v>1588</v>
      </c>
    </row>
    <row r="824" s="14" customFormat="1">
      <c r="A824" s="14"/>
      <c r="B824" s="245"/>
      <c r="C824" s="246"/>
      <c r="D824" s="236" t="s">
        <v>242</v>
      </c>
      <c r="E824" s="246"/>
      <c r="F824" s="248" t="s">
        <v>1589</v>
      </c>
      <c r="G824" s="246"/>
      <c r="H824" s="249">
        <v>64.759</v>
      </c>
      <c r="I824" s="250"/>
      <c r="J824" s="246"/>
      <c r="K824" s="246"/>
      <c r="L824" s="251"/>
      <c r="M824" s="252"/>
      <c r="N824" s="253"/>
      <c r="O824" s="253"/>
      <c r="P824" s="253"/>
      <c r="Q824" s="253"/>
      <c r="R824" s="253"/>
      <c r="S824" s="253"/>
      <c r="T824" s="254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5" t="s">
        <v>242</v>
      </c>
      <c r="AU824" s="255" t="s">
        <v>89</v>
      </c>
      <c r="AV824" s="14" t="s">
        <v>89</v>
      </c>
      <c r="AW824" s="14" t="s">
        <v>4</v>
      </c>
      <c r="AX824" s="14" t="s">
        <v>87</v>
      </c>
      <c r="AY824" s="255" t="s">
        <v>233</v>
      </c>
    </row>
    <row r="825" s="2" customFormat="1" ht="14.4" customHeight="1">
      <c r="A825" s="39"/>
      <c r="B825" s="40"/>
      <c r="C825" s="221" t="s">
        <v>1590</v>
      </c>
      <c r="D825" s="221" t="s">
        <v>235</v>
      </c>
      <c r="E825" s="222" t="s">
        <v>1591</v>
      </c>
      <c r="F825" s="223" t="s">
        <v>1592</v>
      </c>
      <c r="G825" s="224" t="s">
        <v>332</v>
      </c>
      <c r="H825" s="225">
        <v>42.997999999999998</v>
      </c>
      <c r="I825" s="226"/>
      <c r="J825" s="227">
        <f>ROUND(I825*H825,2)</f>
        <v>0</v>
      </c>
      <c r="K825" s="223" t="s">
        <v>239</v>
      </c>
      <c r="L825" s="45"/>
      <c r="M825" s="228" t="s">
        <v>1</v>
      </c>
      <c r="N825" s="229" t="s">
        <v>44</v>
      </c>
      <c r="O825" s="92"/>
      <c r="P825" s="230">
        <f>O825*H825</f>
        <v>0</v>
      </c>
      <c r="Q825" s="230">
        <v>0</v>
      </c>
      <c r="R825" s="230">
        <f>Q825*H825</f>
        <v>0</v>
      </c>
      <c r="S825" s="230">
        <v>0</v>
      </c>
      <c r="T825" s="231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32" t="s">
        <v>324</v>
      </c>
      <c r="AT825" s="232" t="s">
        <v>235</v>
      </c>
      <c r="AU825" s="232" t="s">
        <v>89</v>
      </c>
      <c r="AY825" s="18" t="s">
        <v>233</v>
      </c>
      <c r="BE825" s="233">
        <f>IF(N825="základní",J825,0)</f>
        <v>0</v>
      </c>
      <c r="BF825" s="233">
        <f>IF(N825="snížená",J825,0)</f>
        <v>0</v>
      </c>
      <c r="BG825" s="233">
        <f>IF(N825="zákl. přenesená",J825,0)</f>
        <v>0</v>
      </c>
      <c r="BH825" s="233">
        <f>IF(N825="sníž. přenesená",J825,0)</f>
        <v>0</v>
      </c>
      <c r="BI825" s="233">
        <f>IF(N825="nulová",J825,0)</f>
        <v>0</v>
      </c>
      <c r="BJ825" s="18" t="s">
        <v>87</v>
      </c>
      <c r="BK825" s="233">
        <f>ROUND(I825*H825,2)</f>
        <v>0</v>
      </c>
      <c r="BL825" s="18" t="s">
        <v>324</v>
      </c>
      <c r="BM825" s="232" t="s">
        <v>1593</v>
      </c>
    </row>
    <row r="826" s="14" customFormat="1">
      <c r="A826" s="14"/>
      <c r="B826" s="245"/>
      <c r="C826" s="246"/>
      <c r="D826" s="236" t="s">
        <v>242</v>
      </c>
      <c r="E826" s="247" t="s">
        <v>1</v>
      </c>
      <c r="F826" s="248" t="s">
        <v>1422</v>
      </c>
      <c r="G826" s="246"/>
      <c r="H826" s="249">
        <v>42.997999999999998</v>
      </c>
      <c r="I826" s="250"/>
      <c r="J826" s="246"/>
      <c r="K826" s="246"/>
      <c r="L826" s="251"/>
      <c r="M826" s="252"/>
      <c r="N826" s="253"/>
      <c r="O826" s="253"/>
      <c r="P826" s="253"/>
      <c r="Q826" s="253"/>
      <c r="R826" s="253"/>
      <c r="S826" s="253"/>
      <c r="T826" s="254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5" t="s">
        <v>242</v>
      </c>
      <c r="AU826" s="255" t="s">
        <v>89</v>
      </c>
      <c r="AV826" s="14" t="s">
        <v>89</v>
      </c>
      <c r="AW826" s="14" t="s">
        <v>36</v>
      </c>
      <c r="AX826" s="14" t="s">
        <v>87</v>
      </c>
      <c r="AY826" s="255" t="s">
        <v>233</v>
      </c>
    </row>
    <row r="827" s="2" customFormat="1" ht="19.8" customHeight="1">
      <c r="A827" s="39"/>
      <c r="B827" s="40"/>
      <c r="C827" s="256" t="s">
        <v>1594</v>
      </c>
      <c r="D827" s="256" t="s">
        <v>284</v>
      </c>
      <c r="E827" s="257" t="s">
        <v>1579</v>
      </c>
      <c r="F827" s="258" t="s">
        <v>1580</v>
      </c>
      <c r="G827" s="259" t="s">
        <v>238</v>
      </c>
      <c r="H827" s="260">
        <v>49.448</v>
      </c>
      <c r="I827" s="261"/>
      <c r="J827" s="262">
        <f>ROUND(I827*H827,2)</f>
        <v>0</v>
      </c>
      <c r="K827" s="258" t="s">
        <v>239</v>
      </c>
      <c r="L827" s="263"/>
      <c r="M827" s="264" t="s">
        <v>1</v>
      </c>
      <c r="N827" s="265" t="s">
        <v>44</v>
      </c>
      <c r="O827" s="92"/>
      <c r="P827" s="230">
        <f>O827*H827</f>
        <v>0</v>
      </c>
      <c r="Q827" s="230">
        <v>0.00013999999999999999</v>
      </c>
      <c r="R827" s="230">
        <f>Q827*H827</f>
        <v>0.0069227199999999994</v>
      </c>
      <c r="S827" s="230">
        <v>0</v>
      </c>
      <c r="T827" s="231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32" t="s">
        <v>414</v>
      </c>
      <c r="AT827" s="232" t="s">
        <v>284</v>
      </c>
      <c r="AU827" s="232" t="s">
        <v>89</v>
      </c>
      <c r="AY827" s="18" t="s">
        <v>233</v>
      </c>
      <c r="BE827" s="233">
        <f>IF(N827="základní",J827,0)</f>
        <v>0</v>
      </c>
      <c r="BF827" s="233">
        <f>IF(N827="snížená",J827,0)</f>
        <v>0</v>
      </c>
      <c r="BG827" s="233">
        <f>IF(N827="zákl. přenesená",J827,0)</f>
        <v>0</v>
      </c>
      <c r="BH827" s="233">
        <f>IF(N827="sníž. přenesená",J827,0)</f>
        <v>0</v>
      </c>
      <c r="BI827" s="233">
        <f>IF(N827="nulová",J827,0)</f>
        <v>0</v>
      </c>
      <c r="BJ827" s="18" t="s">
        <v>87</v>
      </c>
      <c r="BK827" s="233">
        <f>ROUND(I827*H827,2)</f>
        <v>0</v>
      </c>
      <c r="BL827" s="18" t="s">
        <v>324</v>
      </c>
      <c r="BM827" s="232" t="s">
        <v>1595</v>
      </c>
    </row>
    <row r="828" s="14" customFormat="1">
      <c r="A828" s="14"/>
      <c r="B828" s="245"/>
      <c r="C828" s="246"/>
      <c r="D828" s="236" t="s">
        <v>242</v>
      </c>
      <c r="E828" s="246"/>
      <c r="F828" s="248" t="s">
        <v>1596</v>
      </c>
      <c r="G828" s="246"/>
      <c r="H828" s="249">
        <v>49.448</v>
      </c>
      <c r="I828" s="250"/>
      <c r="J828" s="246"/>
      <c r="K828" s="246"/>
      <c r="L828" s="251"/>
      <c r="M828" s="252"/>
      <c r="N828" s="253"/>
      <c r="O828" s="253"/>
      <c r="P828" s="253"/>
      <c r="Q828" s="253"/>
      <c r="R828" s="253"/>
      <c r="S828" s="253"/>
      <c r="T828" s="254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5" t="s">
        <v>242</v>
      </c>
      <c r="AU828" s="255" t="s">
        <v>89</v>
      </c>
      <c r="AV828" s="14" t="s">
        <v>89</v>
      </c>
      <c r="AW828" s="14" t="s">
        <v>4</v>
      </c>
      <c r="AX828" s="14" t="s">
        <v>87</v>
      </c>
      <c r="AY828" s="255" t="s">
        <v>233</v>
      </c>
    </row>
    <row r="829" s="2" customFormat="1" ht="14.4" customHeight="1">
      <c r="A829" s="39"/>
      <c r="B829" s="40"/>
      <c r="C829" s="221" t="s">
        <v>1597</v>
      </c>
      <c r="D829" s="221" t="s">
        <v>235</v>
      </c>
      <c r="E829" s="222" t="s">
        <v>1598</v>
      </c>
      <c r="F829" s="223" t="s">
        <v>1599</v>
      </c>
      <c r="G829" s="224" t="s">
        <v>332</v>
      </c>
      <c r="H829" s="225">
        <v>132.291</v>
      </c>
      <c r="I829" s="226"/>
      <c r="J829" s="227">
        <f>ROUND(I829*H829,2)</f>
        <v>0</v>
      </c>
      <c r="K829" s="223" t="s">
        <v>239</v>
      </c>
      <c r="L829" s="45"/>
      <c r="M829" s="228" t="s">
        <v>1</v>
      </c>
      <c r="N829" s="229" t="s">
        <v>44</v>
      </c>
      <c r="O829" s="92"/>
      <c r="P829" s="230">
        <f>O829*H829</f>
        <v>0</v>
      </c>
      <c r="Q829" s="230">
        <v>0</v>
      </c>
      <c r="R829" s="230">
        <f>Q829*H829</f>
        <v>0</v>
      </c>
      <c r="S829" s="230">
        <v>0</v>
      </c>
      <c r="T829" s="231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32" t="s">
        <v>324</v>
      </c>
      <c r="AT829" s="232" t="s">
        <v>235</v>
      </c>
      <c r="AU829" s="232" t="s">
        <v>89</v>
      </c>
      <c r="AY829" s="18" t="s">
        <v>233</v>
      </c>
      <c r="BE829" s="233">
        <f>IF(N829="základní",J829,0)</f>
        <v>0</v>
      </c>
      <c r="BF829" s="233">
        <f>IF(N829="snížená",J829,0)</f>
        <v>0</v>
      </c>
      <c r="BG829" s="233">
        <f>IF(N829="zákl. přenesená",J829,0)</f>
        <v>0</v>
      </c>
      <c r="BH829" s="233">
        <f>IF(N829="sníž. přenesená",J829,0)</f>
        <v>0</v>
      </c>
      <c r="BI829" s="233">
        <f>IF(N829="nulová",J829,0)</f>
        <v>0</v>
      </c>
      <c r="BJ829" s="18" t="s">
        <v>87</v>
      </c>
      <c r="BK829" s="233">
        <f>ROUND(I829*H829,2)</f>
        <v>0</v>
      </c>
      <c r="BL829" s="18" t="s">
        <v>324</v>
      </c>
      <c r="BM829" s="232" t="s">
        <v>1600</v>
      </c>
    </row>
    <row r="830" s="14" customFormat="1">
      <c r="A830" s="14"/>
      <c r="B830" s="245"/>
      <c r="C830" s="246"/>
      <c r="D830" s="236" t="s">
        <v>242</v>
      </c>
      <c r="E830" s="247" t="s">
        <v>1</v>
      </c>
      <c r="F830" s="248" t="s">
        <v>1601</v>
      </c>
      <c r="G830" s="246"/>
      <c r="H830" s="249">
        <v>132.291</v>
      </c>
      <c r="I830" s="250"/>
      <c r="J830" s="246"/>
      <c r="K830" s="246"/>
      <c r="L830" s="251"/>
      <c r="M830" s="252"/>
      <c r="N830" s="253"/>
      <c r="O830" s="253"/>
      <c r="P830" s="253"/>
      <c r="Q830" s="253"/>
      <c r="R830" s="253"/>
      <c r="S830" s="253"/>
      <c r="T830" s="254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5" t="s">
        <v>242</v>
      </c>
      <c r="AU830" s="255" t="s">
        <v>89</v>
      </c>
      <c r="AV830" s="14" t="s">
        <v>89</v>
      </c>
      <c r="AW830" s="14" t="s">
        <v>36</v>
      </c>
      <c r="AX830" s="14" t="s">
        <v>87</v>
      </c>
      <c r="AY830" s="255" t="s">
        <v>233</v>
      </c>
    </row>
    <row r="831" s="2" customFormat="1" ht="19.8" customHeight="1">
      <c r="A831" s="39"/>
      <c r="B831" s="40"/>
      <c r="C831" s="256" t="s">
        <v>1602</v>
      </c>
      <c r="D831" s="256" t="s">
        <v>284</v>
      </c>
      <c r="E831" s="257" t="s">
        <v>1579</v>
      </c>
      <c r="F831" s="258" t="s">
        <v>1580</v>
      </c>
      <c r="G831" s="259" t="s">
        <v>238</v>
      </c>
      <c r="H831" s="260">
        <v>152.13499999999999</v>
      </c>
      <c r="I831" s="261"/>
      <c r="J831" s="262">
        <f>ROUND(I831*H831,2)</f>
        <v>0</v>
      </c>
      <c r="K831" s="258" t="s">
        <v>239</v>
      </c>
      <c r="L831" s="263"/>
      <c r="M831" s="264" t="s">
        <v>1</v>
      </c>
      <c r="N831" s="265" t="s">
        <v>44</v>
      </c>
      <c r="O831" s="92"/>
      <c r="P831" s="230">
        <f>O831*H831</f>
        <v>0</v>
      </c>
      <c r="Q831" s="230">
        <v>0.00013999999999999999</v>
      </c>
      <c r="R831" s="230">
        <f>Q831*H831</f>
        <v>0.021298899999999996</v>
      </c>
      <c r="S831" s="230">
        <v>0</v>
      </c>
      <c r="T831" s="231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32" t="s">
        <v>414</v>
      </c>
      <c r="AT831" s="232" t="s">
        <v>284</v>
      </c>
      <c r="AU831" s="232" t="s">
        <v>89</v>
      </c>
      <c r="AY831" s="18" t="s">
        <v>233</v>
      </c>
      <c r="BE831" s="233">
        <f>IF(N831="základní",J831,0)</f>
        <v>0</v>
      </c>
      <c r="BF831" s="233">
        <f>IF(N831="snížená",J831,0)</f>
        <v>0</v>
      </c>
      <c r="BG831" s="233">
        <f>IF(N831="zákl. přenesená",J831,0)</f>
        <v>0</v>
      </c>
      <c r="BH831" s="233">
        <f>IF(N831="sníž. přenesená",J831,0)</f>
        <v>0</v>
      </c>
      <c r="BI831" s="233">
        <f>IF(N831="nulová",J831,0)</f>
        <v>0</v>
      </c>
      <c r="BJ831" s="18" t="s">
        <v>87</v>
      </c>
      <c r="BK831" s="233">
        <f>ROUND(I831*H831,2)</f>
        <v>0</v>
      </c>
      <c r="BL831" s="18" t="s">
        <v>324</v>
      </c>
      <c r="BM831" s="232" t="s">
        <v>1603</v>
      </c>
    </row>
    <row r="832" s="14" customFormat="1">
      <c r="A832" s="14"/>
      <c r="B832" s="245"/>
      <c r="C832" s="246"/>
      <c r="D832" s="236" t="s">
        <v>242</v>
      </c>
      <c r="E832" s="246"/>
      <c r="F832" s="248" t="s">
        <v>1604</v>
      </c>
      <c r="G832" s="246"/>
      <c r="H832" s="249">
        <v>152.13499999999999</v>
      </c>
      <c r="I832" s="250"/>
      <c r="J832" s="246"/>
      <c r="K832" s="246"/>
      <c r="L832" s="251"/>
      <c r="M832" s="252"/>
      <c r="N832" s="253"/>
      <c r="O832" s="253"/>
      <c r="P832" s="253"/>
      <c r="Q832" s="253"/>
      <c r="R832" s="253"/>
      <c r="S832" s="253"/>
      <c r="T832" s="254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5" t="s">
        <v>242</v>
      </c>
      <c r="AU832" s="255" t="s">
        <v>89</v>
      </c>
      <c r="AV832" s="14" t="s">
        <v>89</v>
      </c>
      <c r="AW832" s="14" t="s">
        <v>4</v>
      </c>
      <c r="AX832" s="14" t="s">
        <v>87</v>
      </c>
      <c r="AY832" s="255" t="s">
        <v>233</v>
      </c>
    </row>
    <row r="833" s="2" customFormat="1" ht="22.2" customHeight="1">
      <c r="A833" s="39"/>
      <c r="B833" s="40"/>
      <c r="C833" s="221" t="s">
        <v>1605</v>
      </c>
      <c r="D833" s="221" t="s">
        <v>235</v>
      </c>
      <c r="E833" s="222" t="s">
        <v>1606</v>
      </c>
      <c r="F833" s="223" t="s">
        <v>1607</v>
      </c>
      <c r="G833" s="224" t="s">
        <v>238</v>
      </c>
      <c r="H833" s="225">
        <v>1026.4110000000001</v>
      </c>
      <c r="I833" s="226"/>
      <c r="J833" s="227">
        <f>ROUND(I833*H833,2)</f>
        <v>0</v>
      </c>
      <c r="K833" s="223" t="s">
        <v>239</v>
      </c>
      <c r="L833" s="45"/>
      <c r="M833" s="228" t="s">
        <v>1</v>
      </c>
      <c r="N833" s="229" t="s">
        <v>44</v>
      </c>
      <c r="O833" s="92"/>
      <c r="P833" s="230">
        <f>O833*H833</f>
        <v>0</v>
      </c>
      <c r="Q833" s="230">
        <v>0</v>
      </c>
      <c r="R833" s="230">
        <f>Q833*H833</f>
        <v>0</v>
      </c>
      <c r="S833" s="230">
        <v>0</v>
      </c>
      <c r="T833" s="231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32" t="s">
        <v>324</v>
      </c>
      <c r="AT833" s="232" t="s">
        <v>235</v>
      </c>
      <c r="AU833" s="232" t="s">
        <v>89</v>
      </c>
      <c r="AY833" s="18" t="s">
        <v>233</v>
      </c>
      <c r="BE833" s="233">
        <f>IF(N833="základní",J833,0)</f>
        <v>0</v>
      </c>
      <c r="BF833" s="233">
        <f>IF(N833="snížená",J833,0)</f>
        <v>0</v>
      </c>
      <c r="BG833" s="233">
        <f>IF(N833="zákl. přenesená",J833,0)</f>
        <v>0</v>
      </c>
      <c r="BH833" s="233">
        <f>IF(N833="sníž. přenesená",J833,0)</f>
        <v>0</v>
      </c>
      <c r="BI833" s="233">
        <f>IF(N833="nulová",J833,0)</f>
        <v>0</v>
      </c>
      <c r="BJ833" s="18" t="s">
        <v>87</v>
      </c>
      <c r="BK833" s="233">
        <f>ROUND(I833*H833,2)</f>
        <v>0</v>
      </c>
      <c r="BL833" s="18" t="s">
        <v>324</v>
      </c>
      <c r="BM833" s="232" t="s">
        <v>1608</v>
      </c>
    </row>
    <row r="834" s="14" customFormat="1">
      <c r="A834" s="14"/>
      <c r="B834" s="245"/>
      <c r="C834" s="246"/>
      <c r="D834" s="236" t="s">
        <v>242</v>
      </c>
      <c r="E834" s="247" t="s">
        <v>1</v>
      </c>
      <c r="F834" s="248" t="s">
        <v>1577</v>
      </c>
      <c r="G834" s="246"/>
      <c r="H834" s="249">
        <v>1026.4110000000001</v>
      </c>
      <c r="I834" s="250"/>
      <c r="J834" s="246"/>
      <c r="K834" s="246"/>
      <c r="L834" s="251"/>
      <c r="M834" s="252"/>
      <c r="N834" s="253"/>
      <c r="O834" s="253"/>
      <c r="P834" s="253"/>
      <c r="Q834" s="253"/>
      <c r="R834" s="253"/>
      <c r="S834" s="253"/>
      <c r="T834" s="254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5" t="s">
        <v>242</v>
      </c>
      <c r="AU834" s="255" t="s">
        <v>89</v>
      </c>
      <c r="AV834" s="14" t="s">
        <v>89</v>
      </c>
      <c r="AW834" s="14" t="s">
        <v>36</v>
      </c>
      <c r="AX834" s="14" t="s">
        <v>87</v>
      </c>
      <c r="AY834" s="255" t="s">
        <v>233</v>
      </c>
    </row>
    <row r="835" s="2" customFormat="1" ht="14.4" customHeight="1">
      <c r="A835" s="39"/>
      <c r="B835" s="40"/>
      <c r="C835" s="221" t="s">
        <v>1609</v>
      </c>
      <c r="D835" s="221" t="s">
        <v>235</v>
      </c>
      <c r="E835" s="222" t="s">
        <v>1610</v>
      </c>
      <c r="F835" s="223" t="s">
        <v>1611</v>
      </c>
      <c r="G835" s="224" t="s">
        <v>238</v>
      </c>
      <c r="H835" s="225">
        <v>133.77699999999999</v>
      </c>
      <c r="I835" s="226"/>
      <c r="J835" s="227">
        <f>ROUND(I835*H835,2)</f>
        <v>0</v>
      </c>
      <c r="K835" s="223" t="s">
        <v>239</v>
      </c>
      <c r="L835" s="45"/>
      <c r="M835" s="228" t="s">
        <v>1</v>
      </c>
      <c r="N835" s="229" t="s">
        <v>44</v>
      </c>
      <c r="O835" s="92"/>
      <c r="P835" s="230">
        <f>O835*H835</f>
        <v>0</v>
      </c>
      <c r="Q835" s="230">
        <v>0</v>
      </c>
      <c r="R835" s="230">
        <f>Q835*H835</f>
        <v>0</v>
      </c>
      <c r="S835" s="230">
        <v>0.00012999999999999999</v>
      </c>
      <c r="T835" s="231">
        <f>S835*H835</f>
        <v>0.017391009999999998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32" t="s">
        <v>324</v>
      </c>
      <c r="AT835" s="232" t="s">
        <v>235</v>
      </c>
      <c r="AU835" s="232" t="s">
        <v>89</v>
      </c>
      <c r="AY835" s="18" t="s">
        <v>233</v>
      </c>
      <c r="BE835" s="233">
        <f>IF(N835="základní",J835,0)</f>
        <v>0</v>
      </c>
      <c r="BF835" s="233">
        <f>IF(N835="snížená",J835,0)</f>
        <v>0</v>
      </c>
      <c r="BG835" s="233">
        <f>IF(N835="zákl. přenesená",J835,0)</f>
        <v>0</v>
      </c>
      <c r="BH835" s="233">
        <f>IF(N835="sníž. přenesená",J835,0)</f>
        <v>0</v>
      </c>
      <c r="BI835" s="233">
        <f>IF(N835="nulová",J835,0)</f>
        <v>0</v>
      </c>
      <c r="BJ835" s="18" t="s">
        <v>87</v>
      </c>
      <c r="BK835" s="233">
        <f>ROUND(I835*H835,2)</f>
        <v>0</v>
      </c>
      <c r="BL835" s="18" t="s">
        <v>324</v>
      </c>
      <c r="BM835" s="232" t="s">
        <v>1612</v>
      </c>
    </row>
    <row r="836" s="14" customFormat="1">
      <c r="A836" s="14"/>
      <c r="B836" s="245"/>
      <c r="C836" s="246"/>
      <c r="D836" s="236" t="s">
        <v>242</v>
      </c>
      <c r="E836" s="247" t="s">
        <v>1</v>
      </c>
      <c r="F836" s="248" t="s">
        <v>112</v>
      </c>
      <c r="G836" s="246"/>
      <c r="H836" s="249">
        <v>133.77699999999999</v>
      </c>
      <c r="I836" s="250"/>
      <c r="J836" s="246"/>
      <c r="K836" s="246"/>
      <c r="L836" s="251"/>
      <c r="M836" s="252"/>
      <c r="N836" s="253"/>
      <c r="O836" s="253"/>
      <c r="P836" s="253"/>
      <c r="Q836" s="253"/>
      <c r="R836" s="253"/>
      <c r="S836" s="253"/>
      <c r="T836" s="254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5" t="s">
        <v>242</v>
      </c>
      <c r="AU836" s="255" t="s">
        <v>89</v>
      </c>
      <c r="AV836" s="14" t="s">
        <v>89</v>
      </c>
      <c r="AW836" s="14" t="s">
        <v>36</v>
      </c>
      <c r="AX836" s="14" t="s">
        <v>87</v>
      </c>
      <c r="AY836" s="255" t="s">
        <v>233</v>
      </c>
    </row>
    <row r="837" s="2" customFormat="1" ht="14.4" customHeight="1">
      <c r="A837" s="39"/>
      <c r="B837" s="40"/>
      <c r="C837" s="221" t="s">
        <v>1613</v>
      </c>
      <c r="D837" s="221" t="s">
        <v>235</v>
      </c>
      <c r="E837" s="222" t="s">
        <v>1614</v>
      </c>
      <c r="F837" s="223" t="s">
        <v>1615</v>
      </c>
      <c r="G837" s="224" t="s">
        <v>565</v>
      </c>
      <c r="H837" s="225">
        <v>6</v>
      </c>
      <c r="I837" s="226"/>
      <c r="J837" s="227">
        <f>ROUND(I837*H837,2)</f>
        <v>0</v>
      </c>
      <c r="K837" s="223" t="s">
        <v>239</v>
      </c>
      <c r="L837" s="45"/>
      <c r="M837" s="228" t="s">
        <v>1</v>
      </c>
      <c r="N837" s="229" t="s">
        <v>44</v>
      </c>
      <c r="O837" s="92"/>
      <c r="P837" s="230">
        <f>O837*H837</f>
        <v>0</v>
      </c>
      <c r="Q837" s="230">
        <v>0</v>
      </c>
      <c r="R837" s="230">
        <f>Q837*H837</f>
        <v>0</v>
      </c>
      <c r="S837" s="230">
        <v>0.016500000000000001</v>
      </c>
      <c r="T837" s="231">
        <f>S837*H837</f>
        <v>0.099000000000000005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32" t="s">
        <v>324</v>
      </c>
      <c r="AT837" s="232" t="s">
        <v>235</v>
      </c>
      <c r="AU837" s="232" t="s">
        <v>89</v>
      </c>
      <c r="AY837" s="18" t="s">
        <v>233</v>
      </c>
      <c r="BE837" s="233">
        <f>IF(N837="základní",J837,0)</f>
        <v>0</v>
      </c>
      <c r="BF837" s="233">
        <f>IF(N837="snížená",J837,0)</f>
        <v>0</v>
      </c>
      <c r="BG837" s="233">
        <f>IF(N837="zákl. přenesená",J837,0)</f>
        <v>0</v>
      </c>
      <c r="BH837" s="233">
        <f>IF(N837="sníž. přenesená",J837,0)</f>
        <v>0</v>
      </c>
      <c r="BI837" s="233">
        <f>IF(N837="nulová",J837,0)</f>
        <v>0</v>
      </c>
      <c r="BJ837" s="18" t="s">
        <v>87</v>
      </c>
      <c r="BK837" s="233">
        <f>ROUND(I837*H837,2)</f>
        <v>0</v>
      </c>
      <c r="BL837" s="18" t="s">
        <v>324</v>
      </c>
      <c r="BM837" s="232" t="s">
        <v>1616</v>
      </c>
    </row>
    <row r="838" s="14" customFormat="1">
      <c r="A838" s="14"/>
      <c r="B838" s="245"/>
      <c r="C838" s="246"/>
      <c r="D838" s="236" t="s">
        <v>242</v>
      </c>
      <c r="E838" s="247" t="s">
        <v>1</v>
      </c>
      <c r="F838" s="248" t="s">
        <v>266</v>
      </c>
      <c r="G838" s="246"/>
      <c r="H838" s="249">
        <v>6</v>
      </c>
      <c r="I838" s="250"/>
      <c r="J838" s="246"/>
      <c r="K838" s="246"/>
      <c r="L838" s="251"/>
      <c r="M838" s="252"/>
      <c r="N838" s="253"/>
      <c r="O838" s="253"/>
      <c r="P838" s="253"/>
      <c r="Q838" s="253"/>
      <c r="R838" s="253"/>
      <c r="S838" s="253"/>
      <c r="T838" s="254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5" t="s">
        <v>242</v>
      </c>
      <c r="AU838" s="255" t="s">
        <v>89</v>
      </c>
      <c r="AV838" s="14" t="s">
        <v>89</v>
      </c>
      <c r="AW838" s="14" t="s">
        <v>36</v>
      </c>
      <c r="AX838" s="14" t="s">
        <v>87</v>
      </c>
      <c r="AY838" s="255" t="s">
        <v>233</v>
      </c>
    </row>
    <row r="839" s="2" customFormat="1" ht="22.2" customHeight="1">
      <c r="A839" s="39"/>
      <c r="B839" s="40"/>
      <c r="C839" s="221" t="s">
        <v>1617</v>
      </c>
      <c r="D839" s="221" t="s">
        <v>235</v>
      </c>
      <c r="E839" s="222" t="s">
        <v>1618</v>
      </c>
      <c r="F839" s="223" t="s">
        <v>1619</v>
      </c>
      <c r="G839" s="224" t="s">
        <v>262</v>
      </c>
      <c r="H839" s="225">
        <v>70.849000000000004</v>
      </c>
      <c r="I839" s="226"/>
      <c r="J839" s="227">
        <f>ROUND(I839*H839,2)</f>
        <v>0</v>
      </c>
      <c r="K839" s="223" t="s">
        <v>239</v>
      </c>
      <c r="L839" s="45"/>
      <c r="M839" s="228" t="s">
        <v>1</v>
      </c>
      <c r="N839" s="229" t="s">
        <v>44</v>
      </c>
      <c r="O839" s="92"/>
      <c r="P839" s="230">
        <f>O839*H839</f>
        <v>0</v>
      </c>
      <c r="Q839" s="230">
        <v>0</v>
      </c>
      <c r="R839" s="230">
        <f>Q839*H839</f>
        <v>0</v>
      </c>
      <c r="S839" s="230">
        <v>0</v>
      </c>
      <c r="T839" s="231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32" t="s">
        <v>324</v>
      </c>
      <c r="AT839" s="232" t="s">
        <v>235</v>
      </c>
      <c r="AU839" s="232" t="s">
        <v>89</v>
      </c>
      <c r="AY839" s="18" t="s">
        <v>233</v>
      </c>
      <c r="BE839" s="233">
        <f>IF(N839="základní",J839,0)</f>
        <v>0</v>
      </c>
      <c r="BF839" s="233">
        <f>IF(N839="snížená",J839,0)</f>
        <v>0</v>
      </c>
      <c r="BG839" s="233">
        <f>IF(N839="zákl. přenesená",J839,0)</f>
        <v>0</v>
      </c>
      <c r="BH839" s="233">
        <f>IF(N839="sníž. přenesená",J839,0)</f>
        <v>0</v>
      </c>
      <c r="BI839" s="233">
        <f>IF(N839="nulová",J839,0)</f>
        <v>0</v>
      </c>
      <c r="BJ839" s="18" t="s">
        <v>87</v>
      </c>
      <c r="BK839" s="233">
        <f>ROUND(I839*H839,2)</f>
        <v>0</v>
      </c>
      <c r="BL839" s="18" t="s">
        <v>324</v>
      </c>
      <c r="BM839" s="232" t="s">
        <v>1620</v>
      </c>
    </row>
    <row r="840" s="12" customFormat="1" ht="22.8" customHeight="1">
      <c r="A840" s="12"/>
      <c r="B840" s="205"/>
      <c r="C840" s="206"/>
      <c r="D840" s="207" t="s">
        <v>78</v>
      </c>
      <c r="E840" s="219" t="s">
        <v>1621</v>
      </c>
      <c r="F840" s="219" t="s">
        <v>1622</v>
      </c>
      <c r="G840" s="206"/>
      <c r="H840" s="206"/>
      <c r="I840" s="209"/>
      <c r="J840" s="220">
        <f>BK840</f>
        <v>0</v>
      </c>
      <c r="K840" s="206"/>
      <c r="L840" s="211"/>
      <c r="M840" s="212"/>
      <c r="N840" s="213"/>
      <c r="O840" s="213"/>
      <c r="P840" s="214">
        <f>SUM(P841:P861)</f>
        <v>0</v>
      </c>
      <c r="Q840" s="213"/>
      <c r="R840" s="214">
        <f>SUM(R841:R861)</f>
        <v>0.43447000000000002</v>
      </c>
      <c r="S840" s="213"/>
      <c r="T840" s="215">
        <f>SUM(T841:T861)</f>
        <v>1.3847999999999998</v>
      </c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R840" s="216" t="s">
        <v>89</v>
      </c>
      <c r="AT840" s="217" t="s">
        <v>78</v>
      </c>
      <c r="AU840" s="217" t="s">
        <v>87</v>
      </c>
      <c r="AY840" s="216" t="s">
        <v>233</v>
      </c>
      <c r="BK840" s="218">
        <f>SUM(BK841:BK861)</f>
        <v>0</v>
      </c>
    </row>
    <row r="841" s="2" customFormat="1" ht="30" customHeight="1">
      <c r="A841" s="39"/>
      <c r="B841" s="40"/>
      <c r="C841" s="221" t="s">
        <v>1623</v>
      </c>
      <c r="D841" s="221" t="s">
        <v>235</v>
      </c>
      <c r="E841" s="222" t="s">
        <v>1624</v>
      </c>
      <c r="F841" s="223" t="s">
        <v>1625</v>
      </c>
      <c r="G841" s="224" t="s">
        <v>565</v>
      </c>
      <c r="H841" s="225">
        <v>4</v>
      </c>
      <c r="I841" s="226"/>
      <c r="J841" s="227">
        <f>ROUND(I841*H841,2)</f>
        <v>0</v>
      </c>
      <c r="K841" s="223" t="s">
        <v>239</v>
      </c>
      <c r="L841" s="45"/>
      <c r="M841" s="228" t="s">
        <v>1</v>
      </c>
      <c r="N841" s="229" t="s">
        <v>44</v>
      </c>
      <c r="O841" s="92"/>
      <c r="P841" s="230">
        <f>O841*H841</f>
        <v>0</v>
      </c>
      <c r="Q841" s="230">
        <v>0.00025999999999999998</v>
      </c>
      <c r="R841" s="230">
        <f>Q841*H841</f>
        <v>0.0010399999999999999</v>
      </c>
      <c r="S841" s="230">
        <v>0</v>
      </c>
      <c r="T841" s="231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32" t="s">
        <v>324</v>
      </c>
      <c r="AT841" s="232" t="s">
        <v>235</v>
      </c>
      <c r="AU841" s="232" t="s">
        <v>89</v>
      </c>
      <c r="AY841" s="18" t="s">
        <v>233</v>
      </c>
      <c r="BE841" s="233">
        <f>IF(N841="základní",J841,0)</f>
        <v>0</v>
      </c>
      <c r="BF841" s="233">
        <f>IF(N841="snížená",J841,0)</f>
        <v>0</v>
      </c>
      <c r="BG841" s="233">
        <f>IF(N841="zákl. přenesená",J841,0)</f>
        <v>0</v>
      </c>
      <c r="BH841" s="233">
        <f>IF(N841="sníž. přenesená",J841,0)</f>
        <v>0</v>
      </c>
      <c r="BI841" s="233">
        <f>IF(N841="nulová",J841,0)</f>
        <v>0</v>
      </c>
      <c r="BJ841" s="18" t="s">
        <v>87</v>
      </c>
      <c r="BK841" s="233">
        <f>ROUND(I841*H841,2)</f>
        <v>0</v>
      </c>
      <c r="BL841" s="18" t="s">
        <v>324</v>
      </c>
      <c r="BM841" s="232" t="s">
        <v>1626</v>
      </c>
    </row>
    <row r="842" s="2" customFormat="1" ht="22.2" customHeight="1">
      <c r="A842" s="39"/>
      <c r="B842" s="40"/>
      <c r="C842" s="256" t="s">
        <v>1627</v>
      </c>
      <c r="D842" s="256" t="s">
        <v>284</v>
      </c>
      <c r="E842" s="257" t="s">
        <v>1628</v>
      </c>
      <c r="F842" s="258" t="s">
        <v>1629</v>
      </c>
      <c r="G842" s="259" t="s">
        <v>920</v>
      </c>
      <c r="H842" s="260">
        <v>1</v>
      </c>
      <c r="I842" s="261"/>
      <c r="J842" s="262">
        <f>ROUND(I842*H842,2)</f>
        <v>0</v>
      </c>
      <c r="K842" s="258" t="s">
        <v>239</v>
      </c>
      <c r="L842" s="263"/>
      <c r="M842" s="264" t="s">
        <v>1</v>
      </c>
      <c r="N842" s="265" t="s">
        <v>44</v>
      </c>
      <c r="O842" s="92"/>
      <c r="P842" s="230">
        <f>O842*H842</f>
        <v>0</v>
      </c>
      <c r="Q842" s="230">
        <v>0.042880000000000001</v>
      </c>
      <c r="R842" s="230">
        <f>Q842*H842</f>
        <v>0.042880000000000001</v>
      </c>
      <c r="S842" s="230">
        <v>0</v>
      </c>
      <c r="T842" s="231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32" t="s">
        <v>414</v>
      </c>
      <c r="AT842" s="232" t="s">
        <v>284</v>
      </c>
      <c r="AU842" s="232" t="s">
        <v>89</v>
      </c>
      <c r="AY842" s="18" t="s">
        <v>233</v>
      </c>
      <c r="BE842" s="233">
        <f>IF(N842="základní",J842,0)</f>
        <v>0</v>
      </c>
      <c r="BF842" s="233">
        <f>IF(N842="snížená",J842,0)</f>
        <v>0</v>
      </c>
      <c r="BG842" s="233">
        <f>IF(N842="zákl. přenesená",J842,0)</f>
        <v>0</v>
      </c>
      <c r="BH842" s="233">
        <f>IF(N842="sníž. přenesená",J842,0)</f>
        <v>0</v>
      </c>
      <c r="BI842" s="233">
        <f>IF(N842="nulová",J842,0)</f>
        <v>0</v>
      </c>
      <c r="BJ842" s="18" t="s">
        <v>87</v>
      </c>
      <c r="BK842" s="233">
        <f>ROUND(I842*H842,2)</f>
        <v>0</v>
      </c>
      <c r="BL842" s="18" t="s">
        <v>324</v>
      </c>
      <c r="BM842" s="232" t="s">
        <v>1630</v>
      </c>
    </row>
    <row r="843" s="14" customFormat="1">
      <c r="A843" s="14"/>
      <c r="B843" s="245"/>
      <c r="C843" s="246"/>
      <c r="D843" s="236" t="s">
        <v>242</v>
      </c>
      <c r="E843" s="247" t="s">
        <v>1</v>
      </c>
      <c r="F843" s="248" t="s">
        <v>1631</v>
      </c>
      <c r="G843" s="246"/>
      <c r="H843" s="249">
        <v>1</v>
      </c>
      <c r="I843" s="250"/>
      <c r="J843" s="246"/>
      <c r="K843" s="246"/>
      <c r="L843" s="251"/>
      <c r="M843" s="252"/>
      <c r="N843" s="253"/>
      <c r="O843" s="253"/>
      <c r="P843" s="253"/>
      <c r="Q843" s="253"/>
      <c r="R843" s="253"/>
      <c r="S843" s="253"/>
      <c r="T843" s="254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5" t="s">
        <v>242</v>
      </c>
      <c r="AU843" s="255" t="s">
        <v>89</v>
      </c>
      <c r="AV843" s="14" t="s">
        <v>89</v>
      </c>
      <c r="AW843" s="14" t="s">
        <v>36</v>
      </c>
      <c r="AX843" s="14" t="s">
        <v>87</v>
      </c>
      <c r="AY843" s="255" t="s">
        <v>233</v>
      </c>
    </row>
    <row r="844" s="2" customFormat="1" ht="30" customHeight="1">
      <c r="A844" s="39"/>
      <c r="B844" s="40"/>
      <c r="C844" s="221" t="s">
        <v>1632</v>
      </c>
      <c r="D844" s="221" t="s">
        <v>235</v>
      </c>
      <c r="E844" s="222" t="s">
        <v>1633</v>
      </c>
      <c r="F844" s="223" t="s">
        <v>1634</v>
      </c>
      <c r="G844" s="224" t="s">
        <v>565</v>
      </c>
      <c r="H844" s="225">
        <v>18</v>
      </c>
      <c r="I844" s="226"/>
      <c r="J844" s="227">
        <f>ROUND(I844*H844,2)</f>
        <v>0</v>
      </c>
      <c r="K844" s="223" t="s">
        <v>239</v>
      </c>
      <c r="L844" s="45"/>
      <c r="M844" s="228" t="s">
        <v>1</v>
      </c>
      <c r="N844" s="229" t="s">
        <v>44</v>
      </c>
      <c r="O844" s="92"/>
      <c r="P844" s="230">
        <f>O844*H844</f>
        <v>0</v>
      </c>
      <c r="Q844" s="230">
        <v>0.00025999999999999998</v>
      </c>
      <c r="R844" s="230">
        <f>Q844*H844</f>
        <v>0.0046799999999999993</v>
      </c>
      <c r="S844" s="230">
        <v>0</v>
      </c>
      <c r="T844" s="231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32" t="s">
        <v>324</v>
      </c>
      <c r="AT844" s="232" t="s">
        <v>235</v>
      </c>
      <c r="AU844" s="232" t="s">
        <v>89</v>
      </c>
      <c r="AY844" s="18" t="s">
        <v>233</v>
      </c>
      <c r="BE844" s="233">
        <f>IF(N844="základní",J844,0)</f>
        <v>0</v>
      </c>
      <c r="BF844" s="233">
        <f>IF(N844="snížená",J844,0)</f>
        <v>0</v>
      </c>
      <c r="BG844" s="233">
        <f>IF(N844="zákl. přenesená",J844,0)</f>
        <v>0</v>
      </c>
      <c r="BH844" s="233">
        <f>IF(N844="sníž. přenesená",J844,0)</f>
        <v>0</v>
      </c>
      <c r="BI844" s="233">
        <f>IF(N844="nulová",J844,0)</f>
        <v>0</v>
      </c>
      <c r="BJ844" s="18" t="s">
        <v>87</v>
      </c>
      <c r="BK844" s="233">
        <f>ROUND(I844*H844,2)</f>
        <v>0</v>
      </c>
      <c r="BL844" s="18" t="s">
        <v>324</v>
      </c>
      <c r="BM844" s="232" t="s">
        <v>1635</v>
      </c>
    </row>
    <row r="845" s="14" customFormat="1">
      <c r="A845" s="14"/>
      <c r="B845" s="245"/>
      <c r="C845" s="246"/>
      <c r="D845" s="236" t="s">
        <v>242</v>
      </c>
      <c r="E845" s="247" t="s">
        <v>1</v>
      </c>
      <c r="F845" s="248" t="s">
        <v>1636</v>
      </c>
      <c r="G845" s="246"/>
      <c r="H845" s="249">
        <v>12</v>
      </c>
      <c r="I845" s="250"/>
      <c r="J845" s="246"/>
      <c r="K845" s="246"/>
      <c r="L845" s="251"/>
      <c r="M845" s="252"/>
      <c r="N845" s="253"/>
      <c r="O845" s="253"/>
      <c r="P845" s="253"/>
      <c r="Q845" s="253"/>
      <c r="R845" s="253"/>
      <c r="S845" s="253"/>
      <c r="T845" s="254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5" t="s">
        <v>242</v>
      </c>
      <c r="AU845" s="255" t="s">
        <v>89</v>
      </c>
      <c r="AV845" s="14" t="s">
        <v>89</v>
      </c>
      <c r="AW845" s="14" t="s">
        <v>36</v>
      </c>
      <c r="AX845" s="14" t="s">
        <v>79</v>
      </c>
      <c r="AY845" s="255" t="s">
        <v>233</v>
      </c>
    </row>
    <row r="846" s="14" customFormat="1">
      <c r="A846" s="14"/>
      <c r="B846" s="245"/>
      <c r="C846" s="246"/>
      <c r="D846" s="236" t="s">
        <v>242</v>
      </c>
      <c r="E846" s="247" t="s">
        <v>1</v>
      </c>
      <c r="F846" s="248" t="s">
        <v>1637</v>
      </c>
      <c r="G846" s="246"/>
      <c r="H846" s="249">
        <v>6</v>
      </c>
      <c r="I846" s="250"/>
      <c r="J846" s="246"/>
      <c r="K846" s="246"/>
      <c r="L846" s="251"/>
      <c r="M846" s="252"/>
      <c r="N846" s="253"/>
      <c r="O846" s="253"/>
      <c r="P846" s="253"/>
      <c r="Q846" s="253"/>
      <c r="R846" s="253"/>
      <c r="S846" s="253"/>
      <c r="T846" s="254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5" t="s">
        <v>242</v>
      </c>
      <c r="AU846" s="255" t="s">
        <v>89</v>
      </c>
      <c r="AV846" s="14" t="s">
        <v>89</v>
      </c>
      <c r="AW846" s="14" t="s">
        <v>36</v>
      </c>
      <c r="AX846" s="14" t="s">
        <v>79</v>
      </c>
      <c r="AY846" s="255" t="s">
        <v>233</v>
      </c>
    </row>
    <row r="847" s="15" customFormat="1">
      <c r="A847" s="15"/>
      <c r="B847" s="266"/>
      <c r="C847" s="267"/>
      <c r="D847" s="236" t="s">
        <v>242</v>
      </c>
      <c r="E847" s="268" t="s">
        <v>1</v>
      </c>
      <c r="F847" s="269" t="s">
        <v>307</v>
      </c>
      <c r="G847" s="267"/>
      <c r="H847" s="270">
        <v>18</v>
      </c>
      <c r="I847" s="271"/>
      <c r="J847" s="267"/>
      <c r="K847" s="267"/>
      <c r="L847" s="272"/>
      <c r="M847" s="273"/>
      <c r="N847" s="274"/>
      <c r="O847" s="274"/>
      <c r="P847" s="274"/>
      <c r="Q847" s="274"/>
      <c r="R847" s="274"/>
      <c r="S847" s="274"/>
      <c r="T847" s="275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76" t="s">
        <v>242</v>
      </c>
      <c r="AU847" s="276" t="s">
        <v>89</v>
      </c>
      <c r="AV847" s="15" t="s">
        <v>240</v>
      </c>
      <c r="AW847" s="15" t="s">
        <v>36</v>
      </c>
      <c r="AX847" s="15" t="s">
        <v>87</v>
      </c>
      <c r="AY847" s="276" t="s">
        <v>233</v>
      </c>
    </row>
    <row r="848" s="2" customFormat="1" ht="22.2" customHeight="1">
      <c r="A848" s="39"/>
      <c r="B848" s="40"/>
      <c r="C848" s="256" t="s">
        <v>1638</v>
      </c>
      <c r="D848" s="256" t="s">
        <v>284</v>
      </c>
      <c r="E848" s="257" t="s">
        <v>1639</v>
      </c>
      <c r="F848" s="258" t="s">
        <v>1640</v>
      </c>
      <c r="G848" s="259" t="s">
        <v>920</v>
      </c>
      <c r="H848" s="260">
        <v>3</v>
      </c>
      <c r="I848" s="261"/>
      <c r="J848" s="262">
        <f>ROUND(I848*H848,2)</f>
        <v>0</v>
      </c>
      <c r="K848" s="258" t="s">
        <v>1</v>
      </c>
      <c r="L848" s="263"/>
      <c r="M848" s="264" t="s">
        <v>1</v>
      </c>
      <c r="N848" s="265" t="s">
        <v>44</v>
      </c>
      <c r="O848" s="92"/>
      <c r="P848" s="230">
        <f>O848*H848</f>
        <v>0</v>
      </c>
      <c r="Q848" s="230">
        <v>0.050000000000000003</v>
      </c>
      <c r="R848" s="230">
        <f>Q848*H848</f>
        <v>0.15000000000000002</v>
      </c>
      <c r="S848" s="230">
        <v>0</v>
      </c>
      <c r="T848" s="231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32" t="s">
        <v>414</v>
      </c>
      <c r="AT848" s="232" t="s">
        <v>284</v>
      </c>
      <c r="AU848" s="232" t="s">
        <v>89</v>
      </c>
      <c r="AY848" s="18" t="s">
        <v>233</v>
      </c>
      <c r="BE848" s="233">
        <f>IF(N848="základní",J848,0)</f>
        <v>0</v>
      </c>
      <c r="BF848" s="233">
        <f>IF(N848="snížená",J848,0)</f>
        <v>0</v>
      </c>
      <c r="BG848" s="233">
        <f>IF(N848="zákl. přenesená",J848,0)</f>
        <v>0</v>
      </c>
      <c r="BH848" s="233">
        <f>IF(N848="sníž. přenesená",J848,0)</f>
        <v>0</v>
      </c>
      <c r="BI848" s="233">
        <f>IF(N848="nulová",J848,0)</f>
        <v>0</v>
      </c>
      <c r="BJ848" s="18" t="s">
        <v>87</v>
      </c>
      <c r="BK848" s="233">
        <f>ROUND(I848*H848,2)</f>
        <v>0</v>
      </c>
      <c r="BL848" s="18" t="s">
        <v>324</v>
      </c>
      <c r="BM848" s="232" t="s">
        <v>1641</v>
      </c>
    </row>
    <row r="849" s="14" customFormat="1">
      <c r="A849" s="14"/>
      <c r="B849" s="245"/>
      <c r="C849" s="246"/>
      <c r="D849" s="236" t="s">
        <v>242</v>
      </c>
      <c r="E849" s="247" t="s">
        <v>1</v>
      </c>
      <c r="F849" s="248" t="s">
        <v>1642</v>
      </c>
      <c r="G849" s="246"/>
      <c r="H849" s="249">
        <v>3</v>
      </c>
      <c r="I849" s="250"/>
      <c r="J849" s="246"/>
      <c r="K849" s="246"/>
      <c r="L849" s="251"/>
      <c r="M849" s="252"/>
      <c r="N849" s="253"/>
      <c r="O849" s="253"/>
      <c r="P849" s="253"/>
      <c r="Q849" s="253"/>
      <c r="R849" s="253"/>
      <c r="S849" s="253"/>
      <c r="T849" s="254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5" t="s">
        <v>242</v>
      </c>
      <c r="AU849" s="255" t="s">
        <v>89</v>
      </c>
      <c r="AV849" s="14" t="s">
        <v>89</v>
      </c>
      <c r="AW849" s="14" t="s">
        <v>36</v>
      </c>
      <c r="AX849" s="14" t="s">
        <v>87</v>
      </c>
      <c r="AY849" s="255" t="s">
        <v>233</v>
      </c>
    </row>
    <row r="850" s="2" customFormat="1" ht="22.2" customHeight="1">
      <c r="A850" s="39"/>
      <c r="B850" s="40"/>
      <c r="C850" s="256" t="s">
        <v>1643</v>
      </c>
      <c r="D850" s="256" t="s">
        <v>284</v>
      </c>
      <c r="E850" s="257" t="s">
        <v>1644</v>
      </c>
      <c r="F850" s="258" t="s">
        <v>1645</v>
      </c>
      <c r="G850" s="259" t="s">
        <v>920</v>
      </c>
      <c r="H850" s="260">
        <v>3</v>
      </c>
      <c r="I850" s="261"/>
      <c r="J850" s="262">
        <f>ROUND(I850*H850,2)</f>
        <v>0</v>
      </c>
      <c r="K850" s="258" t="s">
        <v>1</v>
      </c>
      <c r="L850" s="263"/>
      <c r="M850" s="264" t="s">
        <v>1</v>
      </c>
      <c r="N850" s="265" t="s">
        <v>44</v>
      </c>
      <c r="O850" s="92"/>
      <c r="P850" s="230">
        <f>O850*H850</f>
        <v>0</v>
      </c>
      <c r="Q850" s="230">
        <v>0.050000000000000003</v>
      </c>
      <c r="R850" s="230">
        <f>Q850*H850</f>
        <v>0.15000000000000002</v>
      </c>
      <c r="S850" s="230">
        <v>0</v>
      </c>
      <c r="T850" s="231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32" t="s">
        <v>414</v>
      </c>
      <c r="AT850" s="232" t="s">
        <v>284</v>
      </c>
      <c r="AU850" s="232" t="s">
        <v>89</v>
      </c>
      <c r="AY850" s="18" t="s">
        <v>233</v>
      </c>
      <c r="BE850" s="233">
        <f>IF(N850="základní",J850,0)</f>
        <v>0</v>
      </c>
      <c r="BF850" s="233">
        <f>IF(N850="snížená",J850,0)</f>
        <v>0</v>
      </c>
      <c r="BG850" s="233">
        <f>IF(N850="zákl. přenesená",J850,0)</f>
        <v>0</v>
      </c>
      <c r="BH850" s="233">
        <f>IF(N850="sníž. přenesená",J850,0)</f>
        <v>0</v>
      </c>
      <c r="BI850" s="233">
        <f>IF(N850="nulová",J850,0)</f>
        <v>0</v>
      </c>
      <c r="BJ850" s="18" t="s">
        <v>87</v>
      </c>
      <c r="BK850" s="233">
        <f>ROUND(I850*H850,2)</f>
        <v>0</v>
      </c>
      <c r="BL850" s="18" t="s">
        <v>324</v>
      </c>
      <c r="BM850" s="232" t="s">
        <v>1646</v>
      </c>
    </row>
    <row r="851" s="14" customFormat="1">
      <c r="A851" s="14"/>
      <c r="B851" s="245"/>
      <c r="C851" s="246"/>
      <c r="D851" s="236" t="s">
        <v>242</v>
      </c>
      <c r="E851" s="247" t="s">
        <v>1</v>
      </c>
      <c r="F851" s="248" t="s">
        <v>1642</v>
      </c>
      <c r="G851" s="246"/>
      <c r="H851" s="249">
        <v>3</v>
      </c>
      <c r="I851" s="250"/>
      <c r="J851" s="246"/>
      <c r="K851" s="246"/>
      <c r="L851" s="251"/>
      <c r="M851" s="252"/>
      <c r="N851" s="253"/>
      <c r="O851" s="253"/>
      <c r="P851" s="253"/>
      <c r="Q851" s="253"/>
      <c r="R851" s="253"/>
      <c r="S851" s="253"/>
      <c r="T851" s="254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5" t="s">
        <v>242</v>
      </c>
      <c r="AU851" s="255" t="s">
        <v>89</v>
      </c>
      <c r="AV851" s="14" t="s">
        <v>89</v>
      </c>
      <c r="AW851" s="14" t="s">
        <v>36</v>
      </c>
      <c r="AX851" s="14" t="s">
        <v>87</v>
      </c>
      <c r="AY851" s="255" t="s">
        <v>233</v>
      </c>
    </row>
    <row r="852" s="2" customFormat="1" ht="30" customHeight="1">
      <c r="A852" s="39"/>
      <c r="B852" s="40"/>
      <c r="C852" s="221" t="s">
        <v>1647</v>
      </c>
      <c r="D852" s="221" t="s">
        <v>235</v>
      </c>
      <c r="E852" s="222" t="s">
        <v>1648</v>
      </c>
      <c r="F852" s="223" t="s">
        <v>1649</v>
      </c>
      <c r="G852" s="224" t="s">
        <v>565</v>
      </c>
      <c r="H852" s="225">
        <v>2</v>
      </c>
      <c r="I852" s="226"/>
      <c r="J852" s="227">
        <f>ROUND(I852*H852,2)</f>
        <v>0</v>
      </c>
      <c r="K852" s="223" t="s">
        <v>239</v>
      </c>
      <c r="L852" s="45"/>
      <c r="M852" s="228" t="s">
        <v>1</v>
      </c>
      <c r="N852" s="229" t="s">
        <v>44</v>
      </c>
      <c r="O852" s="92"/>
      <c r="P852" s="230">
        <f>O852*H852</f>
        <v>0</v>
      </c>
      <c r="Q852" s="230">
        <v>0.00025999999999999998</v>
      </c>
      <c r="R852" s="230">
        <f>Q852*H852</f>
        <v>0.00051999999999999995</v>
      </c>
      <c r="S852" s="230">
        <v>0</v>
      </c>
      <c r="T852" s="231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32" t="s">
        <v>324</v>
      </c>
      <c r="AT852" s="232" t="s">
        <v>235</v>
      </c>
      <c r="AU852" s="232" t="s">
        <v>89</v>
      </c>
      <c r="AY852" s="18" t="s">
        <v>233</v>
      </c>
      <c r="BE852" s="233">
        <f>IF(N852="základní",J852,0)</f>
        <v>0</v>
      </c>
      <c r="BF852" s="233">
        <f>IF(N852="snížená",J852,0)</f>
        <v>0</v>
      </c>
      <c r="BG852" s="233">
        <f>IF(N852="zákl. přenesená",J852,0)</f>
        <v>0</v>
      </c>
      <c r="BH852" s="233">
        <f>IF(N852="sníž. přenesená",J852,0)</f>
        <v>0</v>
      </c>
      <c r="BI852" s="233">
        <f>IF(N852="nulová",J852,0)</f>
        <v>0</v>
      </c>
      <c r="BJ852" s="18" t="s">
        <v>87</v>
      </c>
      <c r="BK852" s="233">
        <f>ROUND(I852*H852,2)</f>
        <v>0</v>
      </c>
      <c r="BL852" s="18" t="s">
        <v>324</v>
      </c>
      <c r="BM852" s="232" t="s">
        <v>1650</v>
      </c>
    </row>
    <row r="853" s="14" customFormat="1">
      <c r="A853" s="14"/>
      <c r="B853" s="245"/>
      <c r="C853" s="246"/>
      <c r="D853" s="236" t="s">
        <v>242</v>
      </c>
      <c r="E853" s="247" t="s">
        <v>1</v>
      </c>
      <c r="F853" s="248" t="s">
        <v>1651</v>
      </c>
      <c r="G853" s="246"/>
      <c r="H853" s="249">
        <v>2</v>
      </c>
      <c r="I853" s="250"/>
      <c r="J853" s="246"/>
      <c r="K853" s="246"/>
      <c r="L853" s="251"/>
      <c r="M853" s="252"/>
      <c r="N853" s="253"/>
      <c r="O853" s="253"/>
      <c r="P853" s="253"/>
      <c r="Q853" s="253"/>
      <c r="R853" s="253"/>
      <c r="S853" s="253"/>
      <c r="T853" s="254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5" t="s">
        <v>242</v>
      </c>
      <c r="AU853" s="255" t="s">
        <v>89</v>
      </c>
      <c r="AV853" s="14" t="s">
        <v>89</v>
      </c>
      <c r="AW853" s="14" t="s">
        <v>36</v>
      </c>
      <c r="AX853" s="14" t="s">
        <v>87</v>
      </c>
      <c r="AY853" s="255" t="s">
        <v>233</v>
      </c>
    </row>
    <row r="854" s="2" customFormat="1" ht="22.2" customHeight="1">
      <c r="A854" s="39"/>
      <c r="B854" s="40"/>
      <c r="C854" s="256" t="s">
        <v>1652</v>
      </c>
      <c r="D854" s="256" t="s">
        <v>284</v>
      </c>
      <c r="E854" s="257" t="s">
        <v>1653</v>
      </c>
      <c r="F854" s="258" t="s">
        <v>1654</v>
      </c>
      <c r="G854" s="259" t="s">
        <v>920</v>
      </c>
      <c r="H854" s="260">
        <v>1</v>
      </c>
      <c r="I854" s="261"/>
      <c r="J854" s="262">
        <f>ROUND(I854*H854,2)</f>
        <v>0</v>
      </c>
      <c r="K854" s="258" t="s">
        <v>239</v>
      </c>
      <c r="L854" s="263"/>
      <c r="M854" s="264" t="s">
        <v>1</v>
      </c>
      <c r="N854" s="265" t="s">
        <v>44</v>
      </c>
      <c r="O854" s="92"/>
      <c r="P854" s="230">
        <f>O854*H854</f>
        <v>0</v>
      </c>
      <c r="Q854" s="230">
        <v>0.085349999999999995</v>
      </c>
      <c r="R854" s="230">
        <f>Q854*H854</f>
        <v>0.085349999999999995</v>
      </c>
      <c r="S854" s="230">
        <v>0</v>
      </c>
      <c r="T854" s="231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32" t="s">
        <v>414</v>
      </c>
      <c r="AT854" s="232" t="s">
        <v>284</v>
      </c>
      <c r="AU854" s="232" t="s">
        <v>89</v>
      </c>
      <c r="AY854" s="18" t="s">
        <v>233</v>
      </c>
      <c r="BE854" s="233">
        <f>IF(N854="základní",J854,0)</f>
        <v>0</v>
      </c>
      <c r="BF854" s="233">
        <f>IF(N854="snížená",J854,0)</f>
        <v>0</v>
      </c>
      <c r="BG854" s="233">
        <f>IF(N854="zákl. přenesená",J854,0)</f>
        <v>0</v>
      </c>
      <c r="BH854" s="233">
        <f>IF(N854="sníž. přenesená",J854,0)</f>
        <v>0</v>
      </c>
      <c r="BI854" s="233">
        <f>IF(N854="nulová",J854,0)</f>
        <v>0</v>
      </c>
      <c r="BJ854" s="18" t="s">
        <v>87</v>
      </c>
      <c r="BK854" s="233">
        <f>ROUND(I854*H854,2)</f>
        <v>0</v>
      </c>
      <c r="BL854" s="18" t="s">
        <v>324</v>
      </c>
      <c r="BM854" s="232" t="s">
        <v>1655</v>
      </c>
    </row>
    <row r="855" s="14" customFormat="1">
      <c r="A855" s="14"/>
      <c r="B855" s="245"/>
      <c r="C855" s="246"/>
      <c r="D855" s="236" t="s">
        <v>242</v>
      </c>
      <c r="E855" s="247" t="s">
        <v>1</v>
      </c>
      <c r="F855" s="248" t="s">
        <v>1656</v>
      </c>
      <c r="G855" s="246"/>
      <c r="H855" s="249">
        <v>1</v>
      </c>
      <c r="I855" s="250"/>
      <c r="J855" s="246"/>
      <c r="K855" s="246"/>
      <c r="L855" s="251"/>
      <c r="M855" s="252"/>
      <c r="N855" s="253"/>
      <c r="O855" s="253"/>
      <c r="P855" s="253"/>
      <c r="Q855" s="253"/>
      <c r="R855" s="253"/>
      <c r="S855" s="253"/>
      <c r="T855" s="254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5" t="s">
        <v>242</v>
      </c>
      <c r="AU855" s="255" t="s">
        <v>89</v>
      </c>
      <c r="AV855" s="14" t="s">
        <v>89</v>
      </c>
      <c r="AW855" s="14" t="s">
        <v>36</v>
      </c>
      <c r="AX855" s="14" t="s">
        <v>87</v>
      </c>
      <c r="AY855" s="255" t="s">
        <v>233</v>
      </c>
    </row>
    <row r="856" s="2" customFormat="1" ht="14.4" customHeight="1">
      <c r="A856" s="39"/>
      <c r="B856" s="40"/>
      <c r="C856" s="221" t="s">
        <v>1657</v>
      </c>
      <c r="D856" s="221" t="s">
        <v>235</v>
      </c>
      <c r="E856" s="222" t="s">
        <v>1658</v>
      </c>
      <c r="F856" s="223" t="s">
        <v>1659</v>
      </c>
      <c r="G856" s="224" t="s">
        <v>565</v>
      </c>
      <c r="H856" s="225">
        <v>24</v>
      </c>
      <c r="I856" s="226"/>
      <c r="J856" s="227">
        <f>ROUND(I856*H856,2)</f>
        <v>0</v>
      </c>
      <c r="K856" s="223" t="s">
        <v>239</v>
      </c>
      <c r="L856" s="45"/>
      <c r="M856" s="228" t="s">
        <v>1</v>
      </c>
      <c r="N856" s="229" t="s">
        <v>44</v>
      </c>
      <c r="O856" s="92"/>
      <c r="P856" s="230">
        <f>O856*H856</f>
        <v>0</v>
      </c>
      <c r="Q856" s="230">
        <v>0</v>
      </c>
      <c r="R856" s="230">
        <f>Q856*H856</f>
        <v>0</v>
      </c>
      <c r="S856" s="230">
        <v>0.041700000000000001</v>
      </c>
      <c r="T856" s="231">
        <f>S856*H856</f>
        <v>1.0007999999999999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32" t="s">
        <v>324</v>
      </c>
      <c r="AT856" s="232" t="s">
        <v>235</v>
      </c>
      <c r="AU856" s="232" t="s">
        <v>89</v>
      </c>
      <c r="AY856" s="18" t="s">
        <v>233</v>
      </c>
      <c r="BE856" s="233">
        <f>IF(N856="základní",J856,0)</f>
        <v>0</v>
      </c>
      <c r="BF856" s="233">
        <f>IF(N856="snížená",J856,0)</f>
        <v>0</v>
      </c>
      <c r="BG856" s="233">
        <f>IF(N856="zákl. přenesená",J856,0)</f>
        <v>0</v>
      </c>
      <c r="BH856" s="233">
        <f>IF(N856="sníž. přenesená",J856,0)</f>
        <v>0</v>
      </c>
      <c r="BI856" s="233">
        <f>IF(N856="nulová",J856,0)</f>
        <v>0</v>
      </c>
      <c r="BJ856" s="18" t="s">
        <v>87</v>
      </c>
      <c r="BK856" s="233">
        <f>ROUND(I856*H856,2)</f>
        <v>0</v>
      </c>
      <c r="BL856" s="18" t="s">
        <v>324</v>
      </c>
      <c r="BM856" s="232" t="s">
        <v>1660</v>
      </c>
    </row>
    <row r="857" s="14" customFormat="1">
      <c r="A857" s="14"/>
      <c r="B857" s="245"/>
      <c r="C857" s="246"/>
      <c r="D857" s="236" t="s">
        <v>242</v>
      </c>
      <c r="E857" s="247" t="s">
        <v>1</v>
      </c>
      <c r="F857" s="248" t="s">
        <v>1661</v>
      </c>
      <c r="G857" s="246"/>
      <c r="H857" s="249">
        <v>24</v>
      </c>
      <c r="I857" s="250"/>
      <c r="J857" s="246"/>
      <c r="K857" s="246"/>
      <c r="L857" s="251"/>
      <c r="M857" s="252"/>
      <c r="N857" s="253"/>
      <c r="O857" s="253"/>
      <c r="P857" s="253"/>
      <c r="Q857" s="253"/>
      <c r="R857" s="253"/>
      <c r="S857" s="253"/>
      <c r="T857" s="254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5" t="s">
        <v>242</v>
      </c>
      <c r="AU857" s="255" t="s">
        <v>89</v>
      </c>
      <c r="AV857" s="14" t="s">
        <v>89</v>
      </c>
      <c r="AW857" s="14" t="s">
        <v>36</v>
      </c>
      <c r="AX857" s="14" t="s">
        <v>87</v>
      </c>
      <c r="AY857" s="255" t="s">
        <v>233</v>
      </c>
    </row>
    <row r="858" s="2" customFormat="1" ht="22.2" customHeight="1">
      <c r="A858" s="39"/>
      <c r="B858" s="40"/>
      <c r="C858" s="221" t="s">
        <v>1662</v>
      </c>
      <c r="D858" s="221" t="s">
        <v>235</v>
      </c>
      <c r="E858" s="222" t="s">
        <v>1663</v>
      </c>
      <c r="F858" s="223" t="s">
        <v>1664</v>
      </c>
      <c r="G858" s="224" t="s">
        <v>565</v>
      </c>
      <c r="H858" s="225">
        <v>16</v>
      </c>
      <c r="I858" s="226"/>
      <c r="J858" s="227">
        <f>ROUND(I858*H858,2)</f>
        <v>0</v>
      </c>
      <c r="K858" s="223" t="s">
        <v>239</v>
      </c>
      <c r="L858" s="45"/>
      <c r="M858" s="228" t="s">
        <v>1</v>
      </c>
      <c r="N858" s="229" t="s">
        <v>44</v>
      </c>
      <c r="O858" s="92"/>
      <c r="P858" s="230">
        <f>O858*H858</f>
        <v>0</v>
      </c>
      <c r="Q858" s="230">
        <v>0</v>
      </c>
      <c r="R858" s="230">
        <f>Q858*H858</f>
        <v>0</v>
      </c>
      <c r="S858" s="230">
        <v>0.024</v>
      </c>
      <c r="T858" s="231">
        <f>S858*H858</f>
        <v>0.38400000000000001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32" t="s">
        <v>324</v>
      </c>
      <c r="AT858" s="232" t="s">
        <v>235</v>
      </c>
      <c r="AU858" s="232" t="s">
        <v>89</v>
      </c>
      <c r="AY858" s="18" t="s">
        <v>233</v>
      </c>
      <c r="BE858" s="233">
        <f>IF(N858="základní",J858,0)</f>
        <v>0</v>
      </c>
      <c r="BF858" s="233">
        <f>IF(N858="snížená",J858,0)</f>
        <v>0</v>
      </c>
      <c r="BG858" s="233">
        <f>IF(N858="zákl. přenesená",J858,0)</f>
        <v>0</v>
      </c>
      <c r="BH858" s="233">
        <f>IF(N858="sníž. přenesená",J858,0)</f>
        <v>0</v>
      </c>
      <c r="BI858" s="233">
        <f>IF(N858="nulová",J858,0)</f>
        <v>0</v>
      </c>
      <c r="BJ858" s="18" t="s">
        <v>87</v>
      </c>
      <c r="BK858" s="233">
        <f>ROUND(I858*H858,2)</f>
        <v>0</v>
      </c>
      <c r="BL858" s="18" t="s">
        <v>324</v>
      </c>
      <c r="BM858" s="232" t="s">
        <v>1665</v>
      </c>
    </row>
    <row r="859" s="13" customFormat="1">
      <c r="A859" s="13"/>
      <c r="B859" s="234"/>
      <c r="C859" s="235"/>
      <c r="D859" s="236" t="s">
        <v>242</v>
      </c>
      <c r="E859" s="237" t="s">
        <v>1</v>
      </c>
      <c r="F859" s="238" t="s">
        <v>1666</v>
      </c>
      <c r="G859" s="235"/>
      <c r="H859" s="237" t="s">
        <v>1</v>
      </c>
      <c r="I859" s="239"/>
      <c r="J859" s="235"/>
      <c r="K859" s="235"/>
      <c r="L859" s="240"/>
      <c r="M859" s="241"/>
      <c r="N859" s="242"/>
      <c r="O859" s="242"/>
      <c r="P859" s="242"/>
      <c r="Q859" s="242"/>
      <c r="R859" s="242"/>
      <c r="S859" s="242"/>
      <c r="T859" s="24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4" t="s">
        <v>242</v>
      </c>
      <c r="AU859" s="244" t="s">
        <v>89</v>
      </c>
      <c r="AV859" s="13" t="s">
        <v>87</v>
      </c>
      <c r="AW859" s="13" t="s">
        <v>36</v>
      </c>
      <c r="AX859" s="13" t="s">
        <v>79</v>
      </c>
      <c r="AY859" s="244" t="s">
        <v>233</v>
      </c>
    </row>
    <row r="860" s="14" customFormat="1">
      <c r="A860" s="14"/>
      <c r="B860" s="245"/>
      <c r="C860" s="246"/>
      <c r="D860" s="236" t="s">
        <v>242</v>
      </c>
      <c r="E860" s="247" t="s">
        <v>1</v>
      </c>
      <c r="F860" s="248" t="s">
        <v>1667</v>
      </c>
      <c r="G860" s="246"/>
      <c r="H860" s="249">
        <v>16</v>
      </c>
      <c r="I860" s="250"/>
      <c r="J860" s="246"/>
      <c r="K860" s="246"/>
      <c r="L860" s="251"/>
      <c r="M860" s="252"/>
      <c r="N860" s="253"/>
      <c r="O860" s="253"/>
      <c r="P860" s="253"/>
      <c r="Q860" s="253"/>
      <c r="R860" s="253"/>
      <c r="S860" s="253"/>
      <c r="T860" s="254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5" t="s">
        <v>242</v>
      </c>
      <c r="AU860" s="255" t="s">
        <v>89</v>
      </c>
      <c r="AV860" s="14" t="s">
        <v>89</v>
      </c>
      <c r="AW860" s="14" t="s">
        <v>36</v>
      </c>
      <c r="AX860" s="14" t="s">
        <v>87</v>
      </c>
      <c r="AY860" s="255" t="s">
        <v>233</v>
      </c>
    </row>
    <row r="861" s="2" customFormat="1" ht="22.2" customHeight="1">
      <c r="A861" s="39"/>
      <c r="B861" s="40"/>
      <c r="C861" s="221" t="s">
        <v>1668</v>
      </c>
      <c r="D861" s="221" t="s">
        <v>235</v>
      </c>
      <c r="E861" s="222" t="s">
        <v>1669</v>
      </c>
      <c r="F861" s="223" t="s">
        <v>1670</v>
      </c>
      <c r="G861" s="224" t="s">
        <v>262</v>
      </c>
      <c r="H861" s="225">
        <v>0.434</v>
      </c>
      <c r="I861" s="226"/>
      <c r="J861" s="227">
        <f>ROUND(I861*H861,2)</f>
        <v>0</v>
      </c>
      <c r="K861" s="223" t="s">
        <v>239</v>
      </c>
      <c r="L861" s="45"/>
      <c r="M861" s="228" t="s">
        <v>1</v>
      </c>
      <c r="N861" s="229" t="s">
        <v>44</v>
      </c>
      <c r="O861" s="92"/>
      <c r="P861" s="230">
        <f>O861*H861</f>
        <v>0</v>
      </c>
      <c r="Q861" s="230">
        <v>0</v>
      </c>
      <c r="R861" s="230">
        <f>Q861*H861</f>
        <v>0</v>
      </c>
      <c r="S861" s="230">
        <v>0</v>
      </c>
      <c r="T861" s="231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32" t="s">
        <v>324</v>
      </c>
      <c r="AT861" s="232" t="s">
        <v>235</v>
      </c>
      <c r="AU861" s="232" t="s">
        <v>89</v>
      </c>
      <c r="AY861" s="18" t="s">
        <v>233</v>
      </c>
      <c r="BE861" s="233">
        <f>IF(N861="základní",J861,0)</f>
        <v>0</v>
      </c>
      <c r="BF861" s="233">
        <f>IF(N861="snížená",J861,0)</f>
        <v>0</v>
      </c>
      <c r="BG861" s="233">
        <f>IF(N861="zákl. přenesená",J861,0)</f>
        <v>0</v>
      </c>
      <c r="BH861" s="233">
        <f>IF(N861="sníž. přenesená",J861,0)</f>
        <v>0</v>
      </c>
      <c r="BI861" s="233">
        <f>IF(N861="nulová",J861,0)</f>
        <v>0</v>
      </c>
      <c r="BJ861" s="18" t="s">
        <v>87</v>
      </c>
      <c r="BK861" s="233">
        <f>ROUND(I861*H861,2)</f>
        <v>0</v>
      </c>
      <c r="BL861" s="18" t="s">
        <v>324</v>
      </c>
      <c r="BM861" s="232" t="s">
        <v>1671</v>
      </c>
    </row>
    <row r="862" s="12" customFormat="1" ht="22.8" customHeight="1">
      <c r="A862" s="12"/>
      <c r="B862" s="205"/>
      <c r="C862" s="206"/>
      <c r="D862" s="207" t="s">
        <v>78</v>
      </c>
      <c r="E862" s="219" t="s">
        <v>1672</v>
      </c>
      <c r="F862" s="219" t="s">
        <v>1673</v>
      </c>
      <c r="G862" s="206"/>
      <c r="H862" s="206"/>
      <c r="I862" s="209"/>
      <c r="J862" s="220">
        <f>BK862</f>
        <v>0</v>
      </c>
      <c r="K862" s="206"/>
      <c r="L862" s="211"/>
      <c r="M862" s="212"/>
      <c r="N862" s="213"/>
      <c r="O862" s="213"/>
      <c r="P862" s="214">
        <f>SUM(P863:P879)</f>
        <v>0</v>
      </c>
      <c r="Q862" s="213"/>
      <c r="R862" s="214">
        <f>SUM(R863:R879)</f>
        <v>0.0086225000000000017</v>
      </c>
      <c r="S862" s="213"/>
      <c r="T862" s="215">
        <f>SUM(T863:T879)</f>
        <v>0.2515</v>
      </c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R862" s="216" t="s">
        <v>89</v>
      </c>
      <c r="AT862" s="217" t="s">
        <v>78</v>
      </c>
      <c r="AU862" s="217" t="s">
        <v>87</v>
      </c>
      <c r="AY862" s="216" t="s">
        <v>233</v>
      </c>
      <c r="BK862" s="218">
        <f>SUM(BK863:BK879)</f>
        <v>0</v>
      </c>
    </row>
    <row r="863" s="2" customFormat="1" ht="14.4" customHeight="1">
      <c r="A863" s="39"/>
      <c r="B863" s="40"/>
      <c r="C863" s="221" t="s">
        <v>1674</v>
      </c>
      <c r="D863" s="221" t="s">
        <v>235</v>
      </c>
      <c r="E863" s="222" t="s">
        <v>1675</v>
      </c>
      <c r="F863" s="223" t="s">
        <v>1676</v>
      </c>
      <c r="G863" s="224" t="s">
        <v>332</v>
      </c>
      <c r="H863" s="225">
        <v>2.8999999999999999</v>
      </c>
      <c r="I863" s="226"/>
      <c r="J863" s="227">
        <f>ROUND(I863*H863,2)</f>
        <v>0</v>
      </c>
      <c r="K863" s="223" t="s">
        <v>239</v>
      </c>
      <c r="L863" s="45"/>
      <c r="M863" s="228" t="s">
        <v>1</v>
      </c>
      <c r="N863" s="229" t="s">
        <v>44</v>
      </c>
      <c r="O863" s="92"/>
      <c r="P863" s="230">
        <f>O863*H863</f>
        <v>0</v>
      </c>
      <c r="Q863" s="230">
        <v>0</v>
      </c>
      <c r="R863" s="230">
        <f>Q863*H863</f>
        <v>0</v>
      </c>
      <c r="S863" s="230">
        <v>0.035000000000000003</v>
      </c>
      <c r="T863" s="231">
        <f>S863*H863</f>
        <v>0.10150000000000001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32" t="s">
        <v>324</v>
      </c>
      <c r="AT863" s="232" t="s">
        <v>235</v>
      </c>
      <c r="AU863" s="232" t="s">
        <v>89</v>
      </c>
      <c r="AY863" s="18" t="s">
        <v>233</v>
      </c>
      <c r="BE863" s="233">
        <f>IF(N863="základní",J863,0)</f>
        <v>0</v>
      </c>
      <c r="BF863" s="233">
        <f>IF(N863="snížená",J863,0)</f>
        <v>0</v>
      </c>
      <c r="BG863" s="233">
        <f>IF(N863="zákl. přenesená",J863,0)</f>
        <v>0</v>
      </c>
      <c r="BH863" s="233">
        <f>IF(N863="sníž. přenesená",J863,0)</f>
        <v>0</v>
      </c>
      <c r="BI863" s="233">
        <f>IF(N863="nulová",J863,0)</f>
        <v>0</v>
      </c>
      <c r="BJ863" s="18" t="s">
        <v>87</v>
      </c>
      <c r="BK863" s="233">
        <f>ROUND(I863*H863,2)</f>
        <v>0</v>
      </c>
      <c r="BL863" s="18" t="s">
        <v>324</v>
      </c>
      <c r="BM863" s="232" t="s">
        <v>1677</v>
      </c>
    </row>
    <row r="864" s="14" customFormat="1">
      <c r="A864" s="14"/>
      <c r="B864" s="245"/>
      <c r="C864" s="246"/>
      <c r="D864" s="236" t="s">
        <v>242</v>
      </c>
      <c r="E864" s="247" t="s">
        <v>1</v>
      </c>
      <c r="F864" s="248" t="s">
        <v>1678</v>
      </c>
      <c r="G864" s="246"/>
      <c r="H864" s="249">
        <v>2.8999999999999999</v>
      </c>
      <c r="I864" s="250"/>
      <c r="J864" s="246"/>
      <c r="K864" s="246"/>
      <c r="L864" s="251"/>
      <c r="M864" s="252"/>
      <c r="N864" s="253"/>
      <c r="O864" s="253"/>
      <c r="P864" s="253"/>
      <c r="Q864" s="253"/>
      <c r="R864" s="253"/>
      <c r="S864" s="253"/>
      <c r="T864" s="254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5" t="s">
        <v>242</v>
      </c>
      <c r="AU864" s="255" t="s">
        <v>89</v>
      </c>
      <c r="AV864" s="14" t="s">
        <v>89</v>
      </c>
      <c r="AW864" s="14" t="s">
        <v>36</v>
      </c>
      <c r="AX864" s="14" t="s">
        <v>87</v>
      </c>
      <c r="AY864" s="255" t="s">
        <v>233</v>
      </c>
    </row>
    <row r="865" s="2" customFormat="1" ht="14.4" customHeight="1">
      <c r="A865" s="39"/>
      <c r="B865" s="40"/>
      <c r="C865" s="221" t="s">
        <v>1679</v>
      </c>
      <c r="D865" s="221" t="s">
        <v>235</v>
      </c>
      <c r="E865" s="222" t="s">
        <v>1680</v>
      </c>
      <c r="F865" s="223" t="s">
        <v>1681</v>
      </c>
      <c r="G865" s="224" t="s">
        <v>1682</v>
      </c>
      <c r="H865" s="225">
        <v>45</v>
      </c>
      <c r="I865" s="226"/>
      <c r="J865" s="227">
        <f>ROUND(I865*H865,2)</f>
        <v>0</v>
      </c>
      <c r="K865" s="223" t="s">
        <v>239</v>
      </c>
      <c r="L865" s="45"/>
      <c r="M865" s="228" t="s">
        <v>1</v>
      </c>
      <c r="N865" s="229" t="s">
        <v>44</v>
      </c>
      <c r="O865" s="92"/>
      <c r="P865" s="230">
        <f>O865*H865</f>
        <v>0</v>
      </c>
      <c r="Q865" s="230">
        <v>6.0000000000000002E-05</v>
      </c>
      <c r="R865" s="230">
        <f>Q865*H865</f>
        <v>0.0027000000000000001</v>
      </c>
      <c r="S865" s="230">
        <v>0</v>
      </c>
      <c r="T865" s="231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32" t="s">
        <v>324</v>
      </c>
      <c r="AT865" s="232" t="s">
        <v>235</v>
      </c>
      <c r="AU865" s="232" t="s">
        <v>89</v>
      </c>
      <c r="AY865" s="18" t="s">
        <v>233</v>
      </c>
      <c r="BE865" s="233">
        <f>IF(N865="základní",J865,0)</f>
        <v>0</v>
      </c>
      <c r="BF865" s="233">
        <f>IF(N865="snížená",J865,0)</f>
        <v>0</v>
      </c>
      <c r="BG865" s="233">
        <f>IF(N865="zákl. přenesená",J865,0)</f>
        <v>0</v>
      </c>
      <c r="BH865" s="233">
        <f>IF(N865="sníž. přenesená",J865,0)</f>
        <v>0</v>
      </c>
      <c r="BI865" s="233">
        <f>IF(N865="nulová",J865,0)</f>
        <v>0</v>
      </c>
      <c r="BJ865" s="18" t="s">
        <v>87</v>
      </c>
      <c r="BK865" s="233">
        <f>ROUND(I865*H865,2)</f>
        <v>0</v>
      </c>
      <c r="BL865" s="18" t="s">
        <v>324</v>
      </c>
      <c r="BM865" s="232" t="s">
        <v>1683</v>
      </c>
    </row>
    <row r="866" s="14" customFormat="1">
      <c r="A866" s="14"/>
      <c r="B866" s="245"/>
      <c r="C866" s="246"/>
      <c r="D866" s="236" t="s">
        <v>242</v>
      </c>
      <c r="E866" s="247" t="s">
        <v>1</v>
      </c>
      <c r="F866" s="248" t="s">
        <v>1684</v>
      </c>
      <c r="G866" s="246"/>
      <c r="H866" s="249">
        <v>15</v>
      </c>
      <c r="I866" s="250"/>
      <c r="J866" s="246"/>
      <c r="K866" s="246"/>
      <c r="L866" s="251"/>
      <c r="M866" s="252"/>
      <c r="N866" s="253"/>
      <c r="O866" s="253"/>
      <c r="P866" s="253"/>
      <c r="Q866" s="253"/>
      <c r="R866" s="253"/>
      <c r="S866" s="253"/>
      <c r="T866" s="254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5" t="s">
        <v>242</v>
      </c>
      <c r="AU866" s="255" t="s">
        <v>89</v>
      </c>
      <c r="AV866" s="14" t="s">
        <v>89</v>
      </c>
      <c r="AW866" s="14" t="s">
        <v>36</v>
      </c>
      <c r="AX866" s="14" t="s">
        <v>79</v>
      </c>
      <c r="AY866" s="255" t="s">
        <v>233</v>
      </c>
    </row>
    <row r="867" s="14" customFormat="1">
      <c r="A867" s="14"/>
      <c r="B867" s="245"/>
      <c r="C867" s="246"/>
      <c r="D867" s="236" t="s">
        <v>242</v>
      </c>
      <c r="E867" s="247" t="s">
        <v>1</v>
      </c>
      <c r="F867" s="248" t="s">
        <v>1685</v>
      </c>
      <c r="G867" s="246"/>
      <c r="H867" s="249">
        <v>30</v>
      </c>
      <c r="I867" s="250"/>
      <c r="J867" s="246"/>
      <c r="K867" s="246"/>
      <c r="L867" s="251"/>
      <c r="M867" s="252"/>
      <c r="N867" s="253"/>
      <c r="O867" s="253"/>
      <c r="P867" s="253"/>
      <c r="Q867" s="253"/>
      <c r="R867" s="253"/>
      <c r="S867" s="253"/>
      <c r="T867" s="25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5" t="s">
        <v>242</v>
      </c>
      <c r="AU867" s="255" t="s">
        <v>89</v>
      </c>
      <c r="AV867" s="14" t="s">
        <v>89</v>
      </c>
      <c r="AW867" s="14" t="s">
        <v>36</v>
      </c>
      <c r="AX867" s="14" t="s">
        <v>79</v>
      </c>
      <c r="AY867" s="255" t="s">
        <v>233</v>
      </c>
    </row>
    <row r="868" s="15" customFormat="1">
      <c r="A868" s="15"/>
      <c r="B868" s="266"/>
      <c r="C868" s="267"/>
      <c r="D868" s="236" t="s">
        <v>242</v>
      </c>
      <c r="E868" s="268" t="s">
        <v>1</v>
      </c>
      <c r="F868" s="269" t="s">
        <v>307</v>
      </c>
      <c r="G868" s="267"/>
      <c r="H868" s="270">
        <v>45</v>
      </c>
      <c r="I868" s="271"/>
      <c r="J868" s="267"/>
      <c r="K868" s="267"/>
      <c r="L868" s="272"/>
      <c r="M868" s="273"/>
      <c r="N868" s="274"/>
      <c r="O868" s="274"/>
      <c r="P868" s="274"/>
      <c r="Q868" s="274"/>
      <c r="R868" s="274"/>
      <c r="S868" s="274"/>
      <c r="T868" s="275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76" t="s">
        <v>242</v>
      </c>
      <c r="AU868" s="276" t="s">
        <v>89</v>
      </c>
      <c r="AV868" s="15" t="s">
        <v>240</v>
      </c>
      <c r="AW868" s="15" t="s">
        <v>36</v>
      </c>
      <c r="AX868" s="15" t="s">
        <v>87</v>
      </c>
      <c r="AY868" s="276" t="s">
        <v>233</v>
      </c>
    </row>
    <row r="869" s="2" customFormat="1" ht="14.4" customHeight="1">
      <c r="A869" s="39"/>
      <c r="B869" s="40"/>
      <c r="C869" s="256" t="s">
        <v>1686</v>
      </c>
      <c r="D869" s="256" t="s">
        <v>284</v>
      </c>
      <c r="E869" s="257" t="s">
        <v>1687</v>
      </c>
      <c r="F869" s="258" t="s">
        <v>1688</v>
      </c>
      <c r="G869" s="259" t="s">
        <v>920</v>
      </c>
      <c r="H869" s="260">
        <v>1</v>
      </c>
      <c r="I869" s="261"/>
      <c r="J869" s="262">
        <f>ROUND(I869*H869,2)</f>
        <v>0</v>
      </c>
      <c r="K869" s="258" t="s">
        <v>1</v>
      </c>
      <c r="L869" s="263"/>
      <c r="M869" s="264" t="s">
        <v>1</v>
      </c>
      <c r="N869" s="265" t="s">
        <v>44</v>
      </c>
      <c r="O869" s="92"/>
      <c r="P869" s="230">
        <f>O869*H869</f>
        <v>0</v>
      </c>
      <c r="Q869" s="230">
        <v>0</v>
      </c>
      <c r="R869" s="230">
        <f>Q869*H869</f>
        <v>0</v>
      </c>
      <c r="S869" s="230">
        <v>0</v>
      </c>
      <c r="T869" s="231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32" t="s">
        <v>414</v>
      </c>
      <c r="AT869" s="232" t="s">
        <v>284</v>
      </c>
      <c r="AU869" s="232" t="s">
        <v>89</v>
      </c>
      <c r="AY869" s="18" t="s">
        <v>233</v>
      </c>
      <c r="BE869" s="233">
        <f>IF(N869="základní",J869,0)</f>
        <v>0</v>
      </c>
      <c r="BF869" s="233">
        <f>IF(N869="snížená",J869,0)</f>
        <v>0</v>
      </c>
      <c r="BG869" s="233">
        <f>IF(N869="zákl. přenesená",J869,0)</f>
        <v>0</v>
      </c>
      <c r="BH869" s="233">
        <f>IF(N869="sníž. přenesená",J869,0)</f>
        <v>0</v>
      </c>
      <c r="BI869" s="233">
        <f>IF(N869="nulová",J869,0)</f>
        <v>0</v>
      </c>
      <c r="BJ869" s="18" t="s">
        <v>87</v>
      </c>
      <c r="BK869" s="233">
        <f>ROUND(I869*H869,2)</f>
        <v>0</v>
      </c>
      <c r="BL869" s="18" t="s">
        <v>324</v>
      </c>
      <c r="BM869" s="232" t="s">
        <v>1689</v>
      </c>
    </row>
    <row r="870" s="14" customFormat="1">
      <c r="A870" s="14"/>
      <c r="B870" s="245"/>
      <c r="C870" s="246"/>
      <c r="D870" s="236" t="s">
        <v>242</v>
      </c>
      <c r="E870" s="247" t="s">
        <v>1</v>
      </c>
      <c r="F870" s="248" t="s">
        <v>1690</v>
      </c>
      <c r="G870" s="246"/>
      <c r="H870" s="249">
        <v>1</v>
      </c>
      <c r="I870" s="250"/>
      <c r="J870" s="246"/>
      <c r="K870" s="246"/>
      <c r="L870" s="251"/>
      <c r="M870" s="252"/>
      <c r="N870" s="253"/>
      <c r="O870" s="253"/>
      <c r="P870" s="253"/>
      <c r="Q870" s="253"/>
      <c r="R870" s="253"/>
      <c r="S870" s="253"/>
      <c r="T870" s="254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5" t="s">
        <v>242</v>
      </c>
      <c r="AU870" s="255" t="s">
        <v>89</v>
      </c>
      <c r="AV870" s="14" t="s">
        <v>89</v>
      </c>
      <c r="AW870" s="14" t="s">
        <v>36</v>
      </c>
      <c r="AX870" s="14" t="s">
        <v>87</v>
      </c>
      <c r="AY870" s="255" t="s">
        <v>233</v>
      </c>
    </row>
    <row r="871" s="2" customFormat="1" ht="14.4" customHeight="1">
      <c r="A871" s="39"/>
      <c r="B871" s="40"/>
      <c r="C871" s="256" t="s">
        <v>1691</v>
      </c>
      <c r="D871" s="256" t="s">
        <v>284</v>
      </c>
      <c r="E871" s="257" t="s">
        <v>1692</v>
      </c>
      <c r="F871" s="258" t="s">
        <v>1693</v>
      </c>
      <c r="G871" s="259" t="s">
        <v>1682</v>
      </c>
      <c r="H871" s="260">
        <v>30</v>
      </c>
      <c r="I871" s="261"/>
      <c r="J871" s="262">
        <f>ROUND(I871*H871,2)</f>
        <v>0</v>
      </c>
      <c r="K871" s="258" t="s">
        <v>1</v>
      </c>
      <c r="L871" s="263"/>
      <c r="M871" s="264" t="s">
        <v>1</v>
      </c>
      <c r="N871" s="265" t="s">
        <v>44</v>
      </c>
      <c r="O871" s="92"/>
      <c r="P871" s="230">
        <f>O871*H871</f>
        <v>0</v>
      </c>
      <c r="Q871" s="230">
        <v>0</v>
      </c>
      <c r="R871" s="230">
        <f>Q871*H871</f>
        <v>0</v>
      </c>
      <c r="S871" s="230">
        <v>0</v>
      </c>
      <c r="T871" s="231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32" t="s">
        <v>414</v>
      </c>
      <c r="AT871" s="232" t="s">
        <v>284</v>
      </c>
      <c r="AU871" s="232" t="s">
        <v>89</v>
      </c>
      <c r="AY871" s="18" t="s">
        <v>233</v>
      </c>
      <c r="BE871" s="233">
        <f>IF(N871="základní",J871,0)</f>
        <v>0</v>
      </c>
      <c r="BF871" s="233">
        <f>IF(N871="snížená",J871,0)</f>
        <v>0</v>
      </c>
      <c r="BG871" s="233">
        <f>IF(N871="zákl. přenesená",J871,0)</f>
        <v>0</v>
      </c>
      <c r="BH871" s="233">
        <f>IF(N871="sníž. přenesená",J871,0)</f>
        <v>0</v>
      </c>
      <c r="BI871" s="233">
        <f>IF(N871="nulová",J871,0)</f>
        <v>0</v>
      </c>
      <c r="BJ871" s="18" t="s">
        <v>87</v>
      </c>
      <c r="BK871" s="233">
        <f>ROUND(I871*H871,2)</f>
        <v>0</v>
      </c>
      <c r="BL871" s="18" t="s">
        <v>324</v>
      </c>
      <c r="BM871" s="232" t="s">
        <v>1694</v>
      </c>
    </row>
    <row r="872" s="14" customFormat="1">
      <c r="A872" s="14"/>
      <c r="B872" s="245"/>
      <c r="C872" s="246"/>
      <c r="D872" s="236" t="s">
        <v>242</v>
      </c>
      <c r="E872" s="247" t="s">
        <v>1</v>
      </c>
      <c r="F872" s="248" t="s">
        <v>1695</v>
      </c>
      <c r="G872" s="246"/>
      <c r="H872" s="249">
        <v>30</v>
      </c>
      <c r="I872" s="250"/>
      <c r="J872" s="246"/>
      <c r="K872" s="246"/>
      <c r="L872" s="251"/>
      <c r="M872" s="252"/>
      <c r="N872" s="253"/>
      <c r="O872" s="253"/>
      <c r="P872" s="253"/>
      <c r="Q872" s="253"/>
      <c r="R872" s="253"/>
      <c r="S872" s="253"/>
      <c r="T872" s="254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5" t="s">
        <v>242</v>
      </c>
      <c r="AU872" s="255" t="s">
        <v>89</v>
      </c>
      <c r="AV872" s="14" t="s">
        <v>89</v>
      </c>
      <c r="AW872" s="14" t="s">
        <v>36</v>
      </c>
      <c r="AX872" s="14" t="s">
        <v>87</v>
      </c>
      <c r="AY872" s="255" t="s">
        <v>233</v>
      </c>
    </row>
    <row r="873" s="2" customFormat="1" ht="14.4" customHeight="1">
      <c r="A873" s="39"/>
      <c r="B873" s="40"/>
      <c r="C873" s="221" t="s">
        <v>1696</v>
      </c>
      <c r="D873" s="221" t="s">
        <v>235</v>
      </c>
      <c r="E873" s="222" t="s">
        <v>1697</v>
      </c>
      <c r="F873" s="223" t="s">
        <v>1698</v>
      </c>
      <c r="G873" s="224" t="s">
        <v>1682</v>
      </c>
      <c r="H873" s="225">
        <v>118.45</v>
      </c>
      <c r="I873" s="226"/>
      <c r="J873" s="227">
        <f>ROUND(I873*H873,2)</f>
        <v>0</v>
      </c>
      <c r="K873" s="223" t="s">
        <v>239</v>
      </c>
      <c r="L873" s="45"/>
      <c r="M873" s="228" t="s">
        <v>1</v>
      </c>
      <c r="N873" s="229" t="s">
        <v>44</v>
      </c>
      <c r="O873" s="92"/>
      <c r="P873" s="230">
        <f>O873*H873</f>
        <v>0</v>
      </c>
      <c r="Q873" s="230">
        <v>5.0000000000000002E-05</v>
      </c>
      <c r="R873" s="230">
        <f>Q873*H873</f>
        <v>0.0059225000000000007</v>
      </c>
      <c r="S873" s="230">
        <v>0</v>
      </c>
      <c r="T873" s="231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32" t="s">
        <v>324</v>
      </c>
      <c r="AT873" s="232" t="s">
        <v>235</v>
      </c>
      <c r="AU873" s="232" t="s">
        <v>89</v>
      </c>
      <c r="AY873" s="18" t="s">
        <v>233</v>
      </c>
      <c r="BE873" s="233">
        <f>IF(N873="základní",J873,0)</f>
        <v>0</v>
      </c>
      <c r="BF873" s="233">
        <f>IF(N873="snížená",J873,0)</f>
        <v>0</v>
      </c>
      <c r="BG873" s="233">
        <f>IF(N873="zákl. přenesená",J873,0)</f>
        <v>0</v>
      </c>
      <c r="BH873" s="233">
        <f>IF(N873="sníž. přenesená",J873,0)</f>
        <v>0</v>
      </c>
      <c r="BI873" s="233">
        <f>IF(N873="nulová",J873,0)</f>
        <v>0</v>
      </c>
      <c r="BJ873" s="18" t="s">
        <v>87</v>
      </c>
      <c r="BK873" s="233">
        <f>ROUND(I873*H873,2)</f>
        <v>0</v>
      </c>
      <c r="BL873" s="18" t="s">
        <v>324</v>
      </c>
      <c r="BM873" s="232" t="s">
        <v>1699</v>
      </c>
    </row>
    <row r="874" s="14" customFormat="1">
      <c r="A874" s="14"/>
      <c r="B874" s="245"/>
      <c r="C874" s="246"/>
      <c r="D874" s="236" t="s">
        <v>242</v>
      </c>
      <c r="E874" s="247" t="s">
        <v>1</v>
      </c>
      <c r="F874" s="248" t="s">
        <v>1700</v>
      </c>
      <c r="G874" s="246"/>
      <c r="H874" s="249">
        <v>118.45</v>
      </c>
      <c r="I874" s="250"/>
      <c r="J874" s="246"/>
      <c r="K874" s="246"/>
      <c r="L874" s="251"/>
      <c r="M874" s="252"/>
      <c r="N874" s="253"/>
      <c r="O874" s="253"/>
      <c r="P874" s="253"/>
      <c r="Q874" s="253"/>
      <c r="R874" s="253"/>
      <c r="S874" s="253"/>
      <c r="T874" s="254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5" t="s">
        <v>242</v>
      </c>
      <c r="AU874" s="255" t="s">
        <v>89</v>
      </c>
      <c r="AV874" s="14" t="s">
        <v>89</v>
      </c>
      <c r="AW874" s="14" t="s">
        <v>36</v>
      </c>
      <c r="AX874" s="14" t="s">
        <v>87</v>
      </c>
      <c r="AY874" s="255" t="s">
        <v>233</v>
      </c>
    </row>
    <row r="875" s="2" customFormat="1" ht="14.4" customHeight="1">
      <c r="A875" s="39"/>
      <c r="B875" s="40"/>
      <c r="C875" s="256" t="s">
        <v>1701</v>
      </c>
      <c r="D875" s="256" t="s">
        <v>284</v>
      </c>
      <c r="E875" s="257" t="s">
        <v>1702</v>
      </c>
      <c r="F875" s="258" t="s">
        <v>1693</v>
      </c>
      <c r="G875" s="259" t="s">
        <v>1682</v>
      </c>
      <c r="H875" s="260">
        <v>118.45</v>
      </c>
      <c r="I875" s="261"/>
      <c r="J875" s="262">
        <f>ROUND(I875*H875,2)</f>
        <v>0</v>
      </c>
      <c r="K875" s="258" t="s">
        <v>1</v>
      </c>
      <c r="L875" s="263"/>
      <c r="M875" s="264" t="s">
        <v>1</v>
      </c>
      <c r="N875" s="265" t="s">
        <v>44</v>
      </c>
      <c r="O875" s="92"/>
      <c r="P875" s="230">
        <f>O875*H875</f>
        <v>0</v>
      </c>
      <c r="Q875" s="230">
        <v>0</v>
      </c>
      <c r="R875" s="230">
        <f>Q875*H875</f>
        <v>0</v>
      </c>
      <c r="S875" s="230">
        <v>0</v>
      </c>
      <c r="T875" s="231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32" t="s">
        <v>414</v>
      </c>
      <c r="AT875" s="232" t="s">
        <v>284</v>
      </c>
      <c r="AU875" s="232" t="s">
        <v>89</v>
      </c>
      <c r="AY875" s="18" t="s">
        <v>233</v>
      </c>
      <c r="BE875" s="233">
        <f>IF(N875="základní",J875,0)</f>
        <v>0</v>
      </c>
      <c r="BF875" s="233">
        <f>IF(N875="snížená",J875,0)</f>
        <v>0</v>
      </c>
      <c r="BG875" s="233">
        <f>IF(N875="zákl. přenesená",J875,0)</f>
        <v>0</v>
      </c>
      <c r="BH875" s="233">
        <f>IF(N875="sníž. přenesená",J875,0)</f>
        <v>0</v>
      </c>
      <c r="BI875" s="233">
        <f>IF(N875="nulová",J875,0)</f>
        <v>0</v>
      </c>
      <c r="BJ875" s="18" t="s">
        <v>87</v>
      </c>
      <c r="BK875" s="233">
        <f>ROUND(I875*H875,2)</f>
        <v>0</v>
      </c>
      <c r="BL875" s="18" t="s">
        <v>324</v>
      </c>
      <c r="BM875" s="232" t="s">
        <v>1703</v>
      </c>
    </row>
    <row r="876" s="14" customFormat="1">
      <c r="A876" s="14"/>
      <c r="B876" s="245"/>
      <c r="C876" s="246"/>
      <c r="D876" s="236" t="s">
        <v>242</v>
      </c>
      <c r="E876" s="247" t="s">
        <v>1</v>
      </c>
      <c r="F876" s="248" t="s">
        <v>1704</v>
      </c>
      <c r="G876" s="246"/>
      <c r="H876" s="249">
        <v>118.45</v>
      </c>
      <c r="I876" s="250"/>
      <c r="J876" s="246"/>
      <c r="K876" s="246"/>
      <c r="L876" s="251"/>
      <c r="M876" s="252"/>
      <c r="N876" s="253"/>
      <c r="O876" s="253"/>
      <c r="P876" s="253"/>
      <c r="Q876" s="253"/>
      <c r="R876" s="253"/>
      <c r="S876" s="253"/>
      <c r="T876" s="254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5" t="s">
        <v>242</v>
      </c>
      <c r="AU876" s="255" t="s">
        <v>89</v>
      </c>
      <c r="AV876" s="14" t="s">
        <v>89</v>
      </c>
      <c r="AW876" s="14" t="s">
        <v>36</v>
      </c>
      <c r="AX876" s="14" t="s">
        <v>87</v>
      </c>
      <c r="AY876" s="255" t="s">
        <v>233</v>
      </c>
    </row>
    <row r="877" s="2" customFormat="1" ht="14.4" customHeight="1">
      <c r="A877" s="39"/>
      <c r="B877" s="40"/>
      <c r="C877" s="221" t="s">
        <v>1705</v>
      </c>
      <c r="D877" s="221" t="s">
        <v>235</v>
      </c>
      <c r="E877" s="222" t="s">
        <v>1706</v>
      </c>
      <c r="F877" s="223" t="s">
        <v>1707</v>
      </c>
      <c r="G877" s="224" t="s">
        <v>1682</v>
      </c>
      <c r="H877" s="225">
        <v>150</v>
      </c>
      <c r="I877" s="226"/>
      <c r="J877" s="227">
        <f>ROUND(I877*H877,2)</f>
        <v>0</v>
      </c>
      <c r="K877" s="223" t="s">
        <v>239</v>
      </c>
      <c r="L877" s="45"/>
      <c r="M877" s="228" t="s">
        <v>1</v>
      </c>
      <c r="N877" s="229" t="s">
        <v>44</v>
      </c>
      <c r="O877" s="92"/>
      <c r="P877" s="230">
        <f>O877*H877</f>
        <v>0</v>
      </c>
      <c r="Q877" s="230">
        <v>0</v>
      </c>
      <c r="R877" s="230">
        <f>Q877*H877</f>
        <v>0</v>
      </c>
      <c r="S877" s="230">
        <v>0.001</v>
      </c>
      <c r="T877" s="231">
        <f>S877*H877</f>
        <v>0.14999999999999999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32" t="s">
        <v>324</v>
      </c>
      <c r="AT877" s="232" t="s">
        <v>235</v>
      </c>
      <c r="AU877" s="232" t="s">
        <v>89</v>
      </c>
      <c r="AY877" s="18" t="s">
        <v>233</v>
      </c>
      <c r="BE877" s="233">
        <f>IF(N877="základní",J877,0)</f>
        <v>0</v>
      </c>
      <c r="BF877" s="233">
        <f>IF(N877="snížená",J877,0)</f>
        <v>0</v>
      </c>
      <c r="BG877" s="233">
        <f>IF(N877="zákl. přenesená",J877,0)</f>
        <v>0</v>
      </c>
      <c r="BH877" s="233">
        <f>IF(N877="sníž. přenesená",J877,0)</f>
        <v>0</v>
      </c>
      <c r="BI877" s="233">
        <f>IF(N877="nulová",J877,0)</f>
        <v>0</v>
      </c>
      <c r="BJ877" s="18" t="s">
        <v>87</v>
      </c>
      <c r="BK877" s="233">
        <f>ROUND(I877*H877,2)</f>
        <v>0</v>
      </c>
      <c r="BL877" s="18" t="s">
        <v>324</v>
      </c>
      <c r="BM877" s="232" t="s">
        <v>1708</v>
      </c>
    </row>
    <row r="878" s="14" customFormat="1">
      <c r="A878" s="14"/>
      <c r="B878" s="245"/>
      <c r="C878" s="246"/>
      <c r="D878" s="236" t="s">
        <v>242</v>
      </c>
      <c r="E878" s="247" t="s">
        <v>1</v>
      </c>
      <c r="F878" s="248" t="s">
        <v>1709</v>
      </c>
      <c r="G878" s="246"/>
      <c r="H878" s="249">
        <v>150</v>
      </c>
      <c r="I878" s="250"/>
      <c r="J878" s="246"/>
      <c r="K878" s="246"/>
      <c r="L878" s="251"/>
      <c r="M878" s="252"/>
      <c r="N878" s="253"/>
      <c r="O878" s="253"/>
      <c r="P878" s="253"/>
      <c r="Q878" s="253"/>
      <c r="R878" s="253"/>
      <c r="S878" s="253"/>
      <c r="T878" s="254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5" t="s">
        <v>242</v>
      </c>
      <c r="AU878" s="255" t="s">
        <v>89</v>
      </c>
      <c r="AV878" s="14" t="s">
        <v>89</v>
      </c>
      <c r="AW878" s="14" t="s">
        <v>36</v>
      </c>
      <c r="AX878" s="14" t="s">
        <v>87</v>
      </c>
      <c r="AY878" s="255" t="s">
        <v>233</v>
      </c>
    </row>
    <row r="879" s="2" customFormat="1" ht="22.2" customHeight="1">
      <c r="A879" s="39"/>
      <c r="B879" s="40"/>
      <c r="C879" s="221" t="s">
        <v>1710</v>
      </c>
      <c r="D879" s="221" t="s">
        <v>235</v>
      </c>
      <c r="E879" s="222" t="s">
        <v>1711</v>
      </c>
      <c r="F879" s="223" t="s">
        <v>1712</v>
      </c>
      <c r="G879" s="224" t="s">
        <v>262</v>
      </c>
      <c r="H879" s="225">
        <v>0.0089999999999999993</v>
      </c>
      <c r="I879" s="226"/>
      <c r="J879" s="227">
        <f>ROUND(I879*H879,2)</f>
        <v>0</v>
      </c>
      <c r="K879" s="223" t="s">
        <v>239</v>
      </c>
      <c r="L879" s="45"/>
      <c r="M879" s="228" t="s">
        <v>1</v>
      </c>
      <c r="N879" s="229" t="s">
        <v>44</v>
      </c>
      <c r="O879" s="92"/>
      <c r="P879" s="230">
        <f>O879*H879</f>
        <v>0</v>
      </c>
      <c r="Q879" s="230">
        <v>0</v>
      </c>
      <c r="R879" s="230">
        <f>Q879*H879</f>
        <v>0</v>
      </c>
      <c r="S879" s="230">
        <v>0</v>
      </c>
      <c r="T879" s="231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32" t="s">
        <v>324</v>
      </c>
      <c r="AT879" s="232" t="s">
        <v>235</v>
      </c>
      <c r="AU879" s="232" t="s">
        <v>89</v>
      </c>
      <c r="AY879" s="18" t="s">
        <v>233</v>
      </c>
      <c r="BE879" s="233">
        <f>IF(N879="základní",J879,0)</f>
        <v>0</v>
      </c>
      <c r="BF879" s="233">
        <f>IF(N879="snížená",J879,0)</f>
        <v>0</v>
      </c>
      <c r="BG879" s="233">
        <f>IF(N879="zákl. přenesená",J879,0)</f>
        <v>0</v>
      </c>
      <c r="BH879" s="233">
        <f>IF(N879="sníž. přenesená",J879,0)</f>
        <v>0</v>
      </c>
      <c r="BI879" s="233">
        <f>IF(N879="nulová",J879,0)</f>
        <v>0</v>
      </c>
      <c r="BJ879" s="18" t="s">
        <v>87</v>
      </c>
      <c r="BK879" s="233">
        <f>ROUND(I879*H879,2)</f>
        <v>0</v>
      </c>
      <c r="BL879" s="18" t="s">
        <v>324</v>
      </c>
      <c r="BM879" s="232" t="s">
        <v>1713</v>
      </c>
    </row>
    <row r="880" s="12" customFormat="1" ht="22.8" customHeight="1">
      <c r="A880" s="12"/>
      <c r="B880" s="205"/>
      <c r="C880" s="206"/>
      <c r="D880" s="207" t="s">
        <v>78</v>
      </c>
      <c r="E880" s="219" t="s">
        <v>1714</v>
      </c>
      <c r="F880" s="219" t="s">
        <v>1715</v>
      </c>
      <c r="G880" s="206"/>
      <c r="H880" s="206"/>
      <c r="I880" s="209"/>
      <c r="J880" s="220">
        <f>BK880</f>
        <v>0</v>
      </c>
      <c r="K880" s="206"/>
      <c r="L880" s="211"/>
      <c r="M880" s="212"/>
      <c r="N880" s="213"/>
      <c r="O880" s="213"/>
      <c r="P880" s="214">
        <f>SUM(P881:P917)</f>
        <v>0</v>
      </c>
      <c r="Q880" s="213"/>
      <c r="R880" s="214">
        <f>SUM(R881:R917)</f>
        <v>0.47538316000000003</v>
      </c>
      <c r="S880" s="213"/>
      <c r="T880" s="215">
        <f>SUM(T881:T917)</f>
        <v>0</v>
      </c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R880" s="216" t="s">
        <v>89</v>
      </c>
      <c r="AT880" s="217" t="s">
        <v>78</v>
      </c>
      <c r="AU880" s="217" t="s">
        <v>87</v>
      </c>
      <c r="AY880" s="216" t="s">
        <v>233</v>
      </c>
      <c r="BK880" s="218">
        <f>SUM(BK881:BK917)</f>
        <v>0</v>
      </c>
    </row>
    <row r="881" s="2" customFormat="1" ht="14.4" customHeight="1">
      <c r="A881" s="39"/>
      <c r="B881" s="40"/>
      <c r="C881" s="221" t="s">
        <v>1716</v>
      </c>
      <c r="D881" s="221" t="s">
        <v>235</v>
      </c>
      <c r="E881" s="222" t="s">
        <v>1717</v>
      </c>
      <c r="F881" s="223" t="s">
        <v>1718</v>
      </c>
      <c r="G881" s="224" t="s">
        <v>238</v>
      </c>
      <c r="H881" s="225">
        <v>19.257999999999999</v>
      </c>
      <c r="I881" s="226"/>
      <c r="J881" s="227">
        <f>ROUND(I881*H881,2)</f>
        <v>0</v>
      </c>
      <c r="K881" s="223" t="s">
        <v>239</v>
      </c>
      <c r="L881" s="45"/>
      <c r="M881" s="228" t="s">
        <v>1</v>
      </c>
      <c r="N881" s="229" t="s">
        <v>44</v>
      </c>
      <c r="O881" s="92"/>
      <c r="P881" s="230">
        <f>O881*H881</f>
        <v>0</v>
      </c>
      <c r="Q881" s="230">
        <v>0.00029</v>
      </c>
      <c r="R881" s="230">
        <f>Q881*H881</f>
        <v>0.0055848199999999999</v>
      </c>
      <c r="S881" s="230">
        <v>0</v>
      </c>
      <c r="T881" s="231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32" t="s">
        <v>324</v>
      </c>
      <c r="AT881" s="232" t="s">
        <v>235</v>
      </c>
      <c r="AU881" s="232" t="s">
        <v>89</v>
      </c>
      <c r="AY881" s="18" t="s">
        <v>233</v>
      </c>
      <c r="BE881" s="233">
        <f>IF(N881="základní",J881,0)</f>
        <v>0</v>
      </c>
      <c r="BF881" s="233">
        <f>IF(N881="snížená",J881,0)</f>
        <v>0</v>
      </c>
      <c r="BG881" s="233">
        <f>IF(N881="zákl. přenesená",J881,0)</f>
        <v>0</v>
      </c>
      <c r="BH881" s="233">
        <f>IF(N881="sníž. přenesená",J881,0)</f>
        <v>0</v>
      </c>
      <c r="BI881" s="233">
        <f>IF(N881="nulová",J881,0)</f>
        <v>0</v>
      </c>
      <c r="BJ881" s="18" t="s">
        <v>87</v>
      </c>
      <c r="BK881" s="233">
        <f>ROUND(I881*H881,2)</f>
        <v>0</v>
      </c>
      <c r="BL881" s="18" t="s">
        <v>324</v>
      </c>
      <c r="BM881" s="232" t="s">
        <v>1719</v>
      </c>
    </row>
    <row r="882" s="13" customFormat="1">
      <c r="A882" s="13"/>
      <c r="B882" s="234"/>
      <c r="C882" s="235"/>
      <c r="D882" s="236" t="s">
        <v>242</v>
      </c>
      <c r="E882" s="237" t="s">
        <v>1</v>
      </c>
      <c r="F882" s="238" t="s">
        <v>1720</v>
      </c>
      <c r="G882" s="235"/>
      <c r="H882" s="237" t="s">
        <v>1</v>
      </c>
      <c r="I882" s="239"/>
      <c r="J882" s="235"/>
      <c r="K882" s="235"/>
      <c r="L882" s="240"/>
      <c r="M882" s="241"/>
      <c r="N882" s="242"/>
      <c r="O882" s="242"/>
      <c r="P882" s="242"/>
      <c r="Q882" s="242"/>
      <c r="R882" s="242"/>
      <c r="S882" s="242"/>
      <c r="T882" s="24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4" t="s">
        <v>242</v>
      </c>
      <c r="AU882" s="244" t="s">
        <v>89</v>
      </c>
      <c r="AV882" s="13" t="s">
        <v>87</v>
      </c>
      <c r="AW882" s="13" t="s">
        <v>36</v>
      </c>
      <c r="AX882" s="13" t="s">
        <v>79</v>
      </c>
      <c r="AY882" s="244" t="s">
        <v>233</v>
      </c>
    </row>
    <row r="883" s="14" customFormat="1">
      <c r="A883" s="14"/>
      <c r="B883" s="245"/>
      <c r="C883" s="246"/>
      <c r="D883" s="236" t="s">
        <v>242</v>
      </c>
      <c r="E883" s="247" t="s">
        <v>1</v>
      </c>
      <c r="F883" s="248" t="s">
        <v>1721</v>
      </c>
      <c r="G883" s="246"/>
      <c r="H883" s="249">
        <v>5.9699999999999998</v>
      </c>
      <c r="I883" s="250"/>
      <c r="J883" s="246"/>
      <c r="K883" s="246"/>
      <c r="L883" s="251"/>
      <c r="M883" s="252"/>
      <c r="N883" s="253"/>
      <c r="O883" s="253"/>
      <c r="P883" s="253"/>
      <c r="Q883" s="253"/>
      <c r="R883" s="253"/>
      <c r="S883" s="253"/>
      <c r="T883" s="254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5" t="s">
        <v>242</v>
      </c>
      <c r="AU883" s="255" t="s">
        <v>89</v>
      </c>
      <c r="AV883" s="14" t="s">
        <v>89</v>
      </c>
      <c r="AW883" s="14" t="s">
        <v>36</v>
      </c>
      <c r="AX883" s="14" t="s">
        <v>79</v>
      </c>
      <c r="AY883" s="255" t="s">
        <v>233</v>
      </c>
    </row>
    <row r="884" s="14" customFormat="1">
      <c r="A884" s="14"/>
      <c r="B884" s="245"/>
      <c r="C884" s="246"/>
      <c r="D884" s="236" t="s">
        <v>242</v>
      </c>
      <c r="E884" s="247" t="s">
        <v>1</v>
      </c>
      <c r="F884" s="248" t="s">
        <v>1722</v>
      </c>
      <c r="G884" s="246"/>
      <c r="H884" s="249">
        <v>13.288</v>
      </c>
      <c r="I884" s="250"/>
      <c r="J884" s="246"/>
      <c r="K884" s="246"/>
      <c r="L884" s="251"/>
      <c r="M884" s="252"/>
      <c r="N884" s="253"/>
      <c r="O884" s="253"/>
      <c r="P884" s="253"/>
      <c r="Q884" s="253"/>
      <c r="R884" s="253"/>
      <c r="S884" s="253"/>
      <c r="T884" s="254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5" t="s">
        <v>242</v>
      </c>
      <c r="AU884" s="255" t="s">
        <v>89</v>
      </c>
      <c r="AV884" s="14" t="s">
        <v>89</v>
      </c>
      <c r="AW884" s="14" t="s">
        <v>36</v>
      </c>
      <c r="AX884" s="14" t="s">
        <v>79</v>
      </c>
      <c r="AY884" s="255" t="s">
        <v>233</v>
      </c>
    </row>
    <row r="885" s="15" customFormat="1">
      <c r="A885" s="15"/>
      <c r="B885" s="266"/>
      <c r="C885" s="267"/>
      <c r="D885" s="236" t="s">
        <v>242</v>
      </c>
      <c r="E885" s="268" t="s">
        <v>1</v>
      </c>
      <c r="F885" s="269" t="s">
        <v>307</v>
      </c>
      <c r="G885" s="267"/>
      <c r="H885" s="270">
        <v>19.257999999999999</v>
      </c>
      <c r="I885" s="271"/>
      <c r="J885" s="267"/>
      <c r="K885" s="267"/>
      <c r="L885" s="272"/>
      <c r="M885" s="273"/>
      <c r="N885" s="274"/>
      <c r="O885" s="274"/>
      <c r="P885" s="274"/>
      <c r="Q885" s="274"/>
      <c r="R885" s="274"/>
      <c r="S885" s="274"/>
      <c r="T885" s="275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76" t="s">
        <v>242</v>
      </c>
      <c r="AU885" s="276" t="s">
        <v>89</v>
      </c>
      <c r="AV885" s="15" t="s">
        <v>240</v>
      </c>
      <c r="AW885" s="15" t="s">
        <v>36</v>
      </c>
      <c r="AX885" s="15" t="s">
        <v>87</v>
      </c>
      <c r="AY885" s="276" t="s">
        <v>233</v>
      </c>
    </row>
    <row r="886" s="2" customFormat="1" ht="22.2" customHeight="1">
      <c r="A886" s="39"/>
      <c r="B886" s="40"/>
      <c r="C886" s="221" t="s">
        <v>1723</v>
      </c>
      <c r="D886" s="221" t="s">
        <v>235</v>
      </c>
      <c r="E886" s="222" t="s">
        <v>1724</v>
      </c>
      <c r="F886" s="223" t="s">
        <v>1725</v>
      </c>
      <c r="G886" s="224" t="s">
        <v>238</v>
      </c>
      <c r="H886" s="225">
        <v>1840.085</v>
      </c>
      <c r="I886" s="226"/>
      <c r="J886" s="227">
        <f>ROUND(I886*H886,2)</f>
        <v>0</v>
      </c>
      <c r="K886" s="223" t="s">
        <v>239</v>
      </c>
      <c r="L886" s="45"/>
      <c r="M886" s="228" t="s">
        <v>1</v>
      </c>
      <c r="N886" s="229" t="s">
        <v>44</v>
      </c>
      <c r="O886" s="92"/>
      <c r="P886" s="230">
        <f>O886*H886</f>
        <v>0</v>
      </c>
      <c r="Q886" s="230">
        <v>0.00022000000000000001</v>
      </c>
      <c r="R886" s="230">
        <f>Q886*H886</f>
        <v>0.40481870000000003</v>
      </c>
      <c r="S886" s="230">
        <v>0</v>
      </c>
      <c r="T886" s="231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32" t="s">
        <v>324</v>
      </c>
      <c r="AT886" s="232" t="s">
        <v>235</v>
      </c>
      <c r="AU886" s="232" t="s">
        <v>89</v>
      </c>
      <c r="AY886" s="18" t="s">
        <v>233</v>
      </c>
      <c r="BE886" s="233">
        <f>IF(N886="základní",J886,0)</f>
        <v>0</v>
      </c>
      <c r="BF886" s="233">
        <f>IF(N886="snížená",J886,0)</f>
        <v>0</v>
      </c>
      <c r="BG886" s="233">
        <f>IF(N886="zákl. přenesená",J886,0)</f>
        <v>0</v>
      </c>
      <c r="BH886" s="233">
        <f>IF(N886="sníž. přenesená",J886,0)</f>
        <v>0</v>
      </c>
      <c r="BI886" s="233">
        <f>IF(N886="nulová",J886,0)</f>
        <v>0</v>
      </c>
      <c r="BJ886" s="18" t="s">
        <v>87</v>
      </c>
      <c r="BK886" s="233">
        <f>ROUND(I886*H886,2)</f>
        <v>0</v>
      </c>
      <c r="BL886" s="18" t="s">
        <v>324</v>
      </c>
      <c r="BM886" s="232" t="s">
        <v>1726</v>
      </c>
    </row>
    <row r="887" s="14" customFormat="1">
      <c r="A887" s="14"/>
      <c r="B887" s="245"/>
      <c r="C887" s="246"/>
      <c r="D887" s="236" t="s">
        <v>242</v>
      </c>
      <c r="E887" s="247" t="s">
        <v>1</v>
      </c>
      <c r="F887" s="248" t="s">
        <v>542</v>
      </c>
      <c r="G887" s="246"/>
      <c r="H887" s="249">
        <v>532.89599999999996</v>
      </c>
      <c r="I887" s="250"/>
      <c r="J887" s="246"/>
      <c r="K887" s="246"/>
      <c r="L887" s="251"/>
      <c r="M887" s="252"/>
      <c r="N887" s="253"/>
      <c r="O887" s="253"/>
      <c r="P887" s="253"/>
      <c r="Q887" s="253"/>
      <c r="R887" s="253"/>
      <c r="S887" s="253"/>
      <c r="T887" s="254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5" t="s">
        <v>242</v>
      </c>
      <c r="AU887" s="255" t="s">
        <v>89</v>
      </c>
      <c r="AV887" s="14" t="s">
        <v>89</v>
      </c>
      <c r="AW887" s="14" t="s">
        <v>36</v>
      </c>
      <c r="AX887" s="14" t="s">
        <v>79</v>
      </c>
      <c r="AY887" s="255" t="s">
        <v>233</v>
      </c>
    </row>
    <row r="888" s="14" customFormat="1">
      <c r="A888" s="14"/>
      <c r="B888" s="245"/>
      <c r="C888" s="246"/>
      <c r="D888" s="236" t="s">
        <v>242</v>
      </c>
      <c r="E888" s="247" t="s">
        <v>1</v>
      </c>
      <c r="F888" s="248" t="s">
        <v>543</v>
      </c>
      <c r="G888" s="246"/>
      <c r="H888" s="249">
        <v>78.879999999999995</v>
      </c>
      <c r="I888" s="250"/>
      <c r="J888" s="246"/>
      <c r="K888" s="246"/>
      <c r="L888" s="251"/>
      <c r="M888" s="252"/>
      <c r="N888" s="253"/>
      <c r="O888" s="253"/>
      <c r="P888" s="253"/>
      <c r="Q888" s="253"/>
      <c r="R888" s="253"/>
      <c r="S888" s="253"/>
      <c r="T888" s="254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5" t="s">
        <v>242</v>
      </c>
      <c r="AU888" s="255" t="s">
        <v>89</v>
      </c>
      <c r="AV888" s="14" t="s">
        <v>89</v>
      </c>
      <c r="AW888" s="14" t="s">
        <v>36</v>
      </c>
      <c r="AX888" s="14" t="s">
        <v>79</v>
      </c>
      <c r="AY888" s="255" t="s">
        <v>233</v>
      </c>
    </row>
    <row r="889" s="14" customFormat="1">
      <c r="A889" s="14"/>
      <c r="B889" s="245"/>
      <c r="C889" s="246"/>
      <c r="D889" s="236" t="s">
        <v>242</v>
      </c>
      <c r="E889" s="247" t="s">
        <v>1</v>
      </c>
      <c r="F889" s="248" t="s">
        <v>544</v>
      </c>
      <c r="G889" s="246"/>
      <c r="H889" s="249">
        <v>38.292000000000002</v>
      </c>
      <c r="I889" s="250"/>
      <c r="J889" s="246"/>
      <c r="K889" s="246"/>
      <c r="L889" s="251"/>
      <c r="M889" s="252"/>
      <c r="N889" s="253"/>
      <c r="O889" s="253"/>
      <c r="P889" s="253"/>
      <c r="Q889" s="253"/>
      <c r="R889" s="253"/>
      <c r="S889" s="253"/>
      <c r="T889" s="254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5" t="s">
        <v>242</v>
      </c>
      <c r="AU889" s="255" t="s">
        <v>89</v>
      </c>
      <c r="AV889" s="14" t="s">
        <v>89</v>
      </c>
      <c r="AW889" s="14" t="s">
        <v>36</v>
      </c>
      <c r="AX889" s="14" t="s">
        <v>79</v>
      </c>
      <c r="AY889" s="255" t="s">
        <v>233</v>
      </c>
    </row>
    <row r="890" s="14" customFormat="1">
      <c r="A890" s="14"/>
      <c r="B890" s="245"/>
      <c r="C890" s="246"/>
      <c r="D890" s="236" t="s">
        <v>242</v>
      </c>
      <c r="E890" s="247" t="s">
        <v>1</v>
      </c>
      <c r="F890" s="248" t="s">
        <v>545</v>
      </c>
      <c r="G890" s="246"/>
      <c r="H890" s="249">
        <v>80.902000000000001</v>
      </c>
      <c r="I890" s="250"/>
      <c r="J890" s="246"/>
      <c r="K890" s="246"/>
      <c r="L890" s="251"/>
      <c r="M890" s="252"/>
      <c r="N890" s="253"/>
      <c r="O890" s="253"/>
      <c r="P890" s="253"/>
      <c r="Q890" s="253"/>
      <c r="R890" s="253"/>
      <c r="S890" s="253"/>
      <c r="T890" s="254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5" t="s">
        <v>242</v>
      </c>
      <c r="AU890" s="255" t="s">
        <v>89</v>
      </c>
      <c r="AV890" s="14" t="s">
        <v>89</v>
      </c>
      <c r="AW890" s="14" t="s">
        <v>36</v>
      </c>
      <c r="AX890" s="14" t="s">
        <v>79</v>
      </c>
      <c r="AY890" s="255" t="s">
        <v>233</v>
      </c>
    </row>
    <row r="891" s="14" customFormat="1">
      <c r="A891" s="14"/>
      <c r="B891" s="245"/>
      <c r="C891" s="246"/>
      <c r="D891" s="236" t="s">
        <v>242</v>
      </c>
      <c r="E891" s="247" t="s">
        <v>1</v>
      </c>
      <c r="F891" s="248" t="s">
        <v>546</v>
      </c>
      <c r="G891" s="246"/>
      <c r="H891" s="249">
        <v>56.840000000000003</v>
      </c>
      <c r="I891" s="250"/>
      <c r="J891" s="246"/>
      <c r="K891" s="246"/>
      <c r="L891" s="251"/>
      <c r="M891" s="252"/>
      <c r="N891" s="253"/>
      <c r="O891" s="253"/>
      <c r="P891" s="253"/>
      <c r="Q891" s="253"/>
      <c r="R891" s="253"/>
      <c r="S891" s="253"/>
      <c r="T891" s="254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5" t="s">
        <v>242</v>
      </c>
      <c r="AU891" s="255" t="s">
        <v>89</v>
      </c>
      <c r="AV891" s="14" t="s">
        <v>89</v>
      </c>
      <c r="AW891" s="14" t="s">
        <v>36</v>
      </c>
      <c r="AX891" s="14" t="s">
        <v>79</v>
      </c>
      <c r="AY891" s="255" t="s">
        <v>233</v>
      </c>
    </row>
    <row r="892" s="14" customFormat="1">
      <c r="A892" s="14"/>
      <c r="B892" s="245"/>
      <c r="C892" s="246"/>
      <c r="D892" s="236" t="s">
        <v>242</v>
      </c>
      <c r="E892" s="247" t="s">
        <v>1</v>
      </c>
      <c r="F892" s="248" t="s">
        <v>547</v>
      </c>
      <c r="G892" s="246"/>
      <c r="H892" s="249">
        <v>66.640000000000001</v>
      </c>
      <c r="I892" s="250"/>
      <c r="J892" s="246"/>
      <c r="K892" s="246"/>
      <c r="L892" s="251"/>
      <c r="M892" s="252"/>
      <c r="N892" s="253"/>
      <c r="O892" s="253"/>
      <c r="P892" s="253"/>
      <c r="Q892" s="253"/>
      <c r="R892" s="253"/>
      <c r="S892" s="253"/>
      <c r="T892" s="254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5" t="s">
        <v>242</v>
      </c>
      <c r="AU892" s="255" t="s">
        <v>89</v>
      </c>
      <c r="AV892" s="14" t="s">
        <v>89</v>
      </c>
      <c r="AW892" s="14" t="s">
        <v>36</v>
      </c>
      <c r="AX892" s="14" t="s">
        <v>79</v>
      </c>
      <c r="AY892" s="255" t="s">
        <v>233</v>
      </c>
    </row>
    <row r="893" s="16" customFormat="1">
      <c r="A893" s="16"/>
      <c r="B893" s="277"/>
      <c r="C893" s="278"/>
      <c r="D893" s="236" t="s">
        <v>242</v>
      </c>
      <c r="E893" s="279" t="s">
        <v>1</v>
      </c>
      <c r="F893" s="280" t="s">
        <v>548</v>
      </c>
      <c r="G893" s="278"/>
      <c r="H893" s="281">
        <v>854.45000000000005</v>
      </c>
      <c r="I893" s="282"/>
      <c r="J893" s="278"/>
      <c r="K893" s="278"/>
      <c r="L893" s="283"/>
      <c r="M893" s="284"/>
      <c r="N893" s="285"/>
      <c r="O893" s="285"/>
      <c r="P893" s="285"/>
      <c r="Q893" s="285"/>
      <c r="R893" s="285"/>
      <c r="S893" s="285"/>
      <c r="T893" s="286"/>
      <c r="U893" s="16"/>
      <c r="V893" s="16"/>
      <c r="W893" s="16"/>
      <c r="X893" s="16"/>
      <c r="Y893" s="16"/>
      <c r="Z893" s="16"/>
      <c r="AA893" s="16"/>
      <c r="AB893" s="16"/>
      <c r="AC893" s="16"/>
      <c r="AD893" s="16"/>
      <c r="AE893" s="16"/>
      <c r="AT893" s="287" t="s">
        <v>242</v>
      </c>
      <c r="AU893" s="287" t="s">
        <v>89</v>
      </c>
      <c r="AV893" s="16" t="s">
        <v>111</v>
      </c>
      <c r="AW893" s="16" t="s">
        <v>36</v>
      </c>
      <c r="AX893" s="16" t="s">
        <v>79</v>
      </c>
      <c r="AY893" s="287" t="s">
        <v>233</v>
      </c>
    </row>
    <row r="894" s="14" customFormat="1">
      <c r="A894" s="14"/>
      <c r="B894" s="245"/>
      <c r="C894" s="246"/>
      <c r="D894" s="236" t="s">
        <v>242</v>
      </c>
      <c r="E894" s="247" t="s">
        <v>1</v>
      </c>
      <c r="F894" s="248" t="s">
        <v>549</v>
      </c>
      <c r="G894" s="246"/>
      <c r="H894" s="249">
        <v>170.88999999999999</v>
      </c>
      <c r="I894" s="250"/>
      <c r="J894" s="246"/>
      <c r="K894" s="246"/>
      <c r="L894" s="251"/>
      <c r="M894" s="252"/>
      <c r="N894" s="253"/>
      <c r="O894" s="253"/>
      <c r="P894" s="253"/>
      <c r="Q894" s="253"/>
      <c r="R894" s="253"/>
      <c r="S894" s="253"/>
      <c r="T894" s="254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5" t="s">
        <v>242</v>
      </c>
      <c r="AU894" s="255" t="s">
        <v>89</v>
      </c>
      <c r="AV894" s="14" t="s">
        <v>89</v>
      </c>
      <c r="AW894" s="14" t="s">
        <v>36</v>
      </c>
      <c r="AX894" s="14" t="s">
        <v>79</v>
      </c>
      <c r="AY894" s="255" t="s">
        <v>233</v>
      </c>
    </row>
    <row r="895" s="14" customFormat="1">
      <c r="A895" s="14"/>
      <c r="B895" s="245"/>
      <c r="C895" s="246"/>
      <c r="D895" s="236" t="s">
        <v>242</v>
      </c>
      <c r="E895" s="247" t="s">
        <v>1</v>
      </c>
      <c r="F895" s="248" t="s">
        <v>1046</v>
      </c>
      <c r="G895" s="246"/>
      <c r="H895" s="249">
        <v>144.05600000000001</v>
      </c>
      <c r="I895" s="250"/>
      <c r="J895" s="246"/>
      <c r="K895" s="246"/>
      <c r="L895" s="251"/>
      <c r="M895" s="252"/>
      <c r="N895" s="253"/>
      <c r="O895" s="253"/>
      <c r="P895" s="253"/>
      <c r="Q895" s="253"/>
      <c r="R895" s="253"/>
      <c r="S895" s="253"/>
      <c r="T895" s="254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5" t="s">
        <v>242</v>
      </c>
      <c r="AU895" s="255" t="s">
        <v>89</v>
      </c>
      <c r="AV895" s="14" t="s">
        <v>89</v>
      </c>
      <c r="AW895" s="14" t="s">
        <v>36</v>
      </c>
      <c r="AX895" s="14" t="s">
        <v>79</v>
      </c>
      <c r="AY895" s="255" t="s">
        <v>233</v>
      </c>
    </row>
    <row r="896" s="14" customFormat="1">
      <c r="A896" s="14"/>
      <c r="B896" s="245"/>
      <c r="C896" s="246"/>
      <c r="D896" s="236" t="s">
        <v>242</v>
      </c>
      <c r="E896" s="247" t="s">
        <v>1</v>
      </c>
      <c r="F896" s="248" t="s">
        <v>1727</v>
      </c>
      <c r="G896" s="246"/>
      <c r="H896" s="249">
        <v>670.68899999999996</v>
      </c>
      <c r="I896" s="250"/>
      <c r="J896" s="246"/>
      <c r="K896" s="246"/>
      <c r="L896" s="251"/>
      <c r="M896" s="252"/>
      <c r="N896" s="253"/>
      <c r="O896" s="253"/>
      <c r="P896" s="253"/>
      <c r="Q896" s="253"/>
      <c r="R896" s="253"/>
      <c r="S896" s="253"/>
      <c r="T896" s="254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5" t="s">
        <v>242</v>
      </c>
      <c r="AU896" s="255" t="s">
        <v>89</v>
      </c>
      <c r="AV896" s="14" t="s">
        <v>89</v>
      </c>
      <c r="AW896" s="14" t="s">
        <v>36</v>
      </c>
      <c r="AX896" s="14" t="s">
        <v>79</v>
      </c>
      <c r="AY896" s="255" t="s">
        <v>233</v>
      </c>
    </row>
    <row r="897" s="15" customFormat="1">
      <c r="A897" s="15"/>
      <c r="B897" s="266"/>
      <c r="C897" s="267"/>
      <c r="D897" s="236" t="s">
        <v>242</v>
      </c>
      <c r="E897" s="268" t="s">
        <v>1</v>
      </c>
      <c r="F897" s="269" t="s">
        <v>307</v>
      </c>
      <c r="G897" s="267"/>
      <c r="H897" s="270">
        <v>1840.085</v>
      </c>
      <c r="I897" s="271"/>
      <c r="J897" s="267"/>
      <c r="K897" s="267"/>
      <c r="L897" s="272"/>
      <c r="M897" s="273"/>
      <c r="N897" s="274"/>
      <c r="O897" s="274"/>
      <c r="P897" s="274"/>
      <c r="Q897" s="274"/>
      <c r="R897" s="274"/>
      <c r="S897" s="274"/>
      <c r="T897" s="275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276" t="s">
        <v>242</v>
      </c>
      <c r="AU897" s="276" t="s">
        <v>89</v>
      </c>
      <c r="AV897" s="15" t="s">
        <v>240</v>
      </c>
      <c r="AW897" s="15" t="s">
        <v>36</v>
      </c>
      <c r="AX897" s="15" t="s">
        <v>87</v>
      </c>
      <c r="AY897" s="276" t="s">
        <v>233</v>
      </c>
    </row>
    <row r="898" s="2" customFormat="1" ht="14.4" customHeight="1">
      <c r="A898" s="39"/>
      <c r="B898" s="40"/>
      <c r="C898" s="221" t="s">
        <v>1728</v>
      </c>
      <c r="D898" s="221" t="s">
        <v>235</v>
      </c>
      <c r="E898" s="222" t="s">
        <v>1729</v>
      </c>
      <c r="F898" s="223" t="s">
        <v>1730</v>
      </c>
      <c r="G898" s="224" t="s">
        <v>238</v>
      </c>
      <c r="H898" s="225">
        <v>7.7140000000000004</v>
      </c>
      <c r="I898" s="226"/>
      <c r="J898" s="227">
        <f>ROUND(I898*H898,2)</f>
        <v>0</v>
      </c>
      <c r="K898" s="223" t="s">
        <v>239</v>
      </c>
      <c r="L898" s="45"/>
      <c r="M898" s="228" t="s">
        <v>1</v>
      </c>
      <c r="N898" s="229" t="s">
        <v>44</v>
      </c>
      <c r="O898" s="92"/>
      <c r="P898" s="230">
        <f>O898*H898</f>
        <v>0</v>
      </c>
      <c r="Q898" s="230">
        <v>0.00012</v>
      </c>
      <c r="R898" s="230">
        <f>Q898*H898</f>
        <v>0.00092568000000000012</v>
      </c>
      <c r="S898" s="230">
        <v>0</v>
      </c>
      <c r="T898" s="231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32" t="s">
        <v>324</v>
      </c>
      <c r="AT898" s="232" t="s">
        <v>235</v>
      </c>
      <c r="AU898" s="232" t="s">
        <v>89</v>
      </c>
      <c r="AY898" s="18" t="s">
        <v>233</v>
      </c>
      <c r="BE898" s="233">
        <f>IF(N898="základní",J898,0)</f>
        <v>0</v>
      </c>
      <c r="BF898" s="233">
        <f>IF(N898="snížená",J898,0)</f>
        <v>0</v>
      </c>
      <c r="BG898" s="233">
        <f>IF(N898="zákl. přenesená",J898,0)</f>
        <v>0</v>
      </c>
      <c r="BH898" s="233">
        <f>IF(N898="sníž. přenesená",J898,0)</f>
        <v>0</v>
      </c>
      <c r="BI898" s="233">
        <f>IF(N898="nulová",J898,0)</f>
        <v>0</v>
      </c>
      <c r="BJ898" s="18" t="s">
        <v>87</v>
      </c>
      <c r="BK898" s="233">
        <f>ROUND(I898*H898,2)</f>
        <v>0</v>
      </c>
      <c r="BL898" s="18" t="s">
        <v>324</v>
      </c>
      <c r="BM898" s="232" t="s">
        <v>1731</v>
      </c>
    </row>
    <row r="899" s="13" customFormat="1">
      <c r="A899" s="13"/>
      <c r="B899" s="234"/>
      <c r="C899" s="235"/>
      <c r="D899" s="236" t="s">
        <v>242</v>
      </c>
      <c r="E899" s="237" t="s">
        <v>1</v>
      </c>
      <c r="F899" s="238" t="s">
        <v>1732</v>
      </c>
      <c r="G899" s="235"/>
      <c r="H899" s="237" t="s">
        <v>1</v>
      </c>
      <c r="I899" s="239"/>
      <c r="J899" s="235"/>
      <c r="K899" s="235"/>
      <c r="L899" s="240"/>
      <c r="M899" s="241"/>
      <c r="N899" s="242"/>
      <c r="O899" s="242"/>
      <c r="P899" s="242"/>
      <c r="Q899" s="242"/>
      <c r="R899" s="242"/>
      <c r="S899" s="242"/>
      <c r="T899" s="24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4" t="s">
        <v>242</v>
      </c>
      <c r="AU899" s="244" t="s">
        <v>89</v>
      </c>
      <c r="AV899" s="13" t="s">
        <v>87</v>
      </c>
      <c r="AW899" s="13" t="s">
        <v>36</v>
      </c>
      <c r="AX899" s="13" t="s">
        <v>79</v>
      </c>
      <c r="AY899" s="244" t="s">
        <v>233</v>
      </c>
    </row>
    <row r="900" s="14" customFormat="1">
      <c r="A900" s="14"/>
      <c r="B900" s="245"/>
      <c r="C900" s="246"/>
      <c r="D900" s="236" t="s">
        <v>242</v>
      </c>
      <c r="E900" s="247" t="s">
        <v>1</v>
      </c>
      <c r="F900" s="248" t="s">
        <v>1733</v>
      </c>
      <c r="G900" s="246"/>
      <c r="H900" s="249">
        <v>1.9359999999999999</v>
      </c>
      <c r="I900" s="250"/>
      <c r="J900" s="246"/>
      <c r="K900" s="246"/>
      <c r="L900" s="251"/>
      <c r="M900" s="252"/>
      <c r="N900" s="253"/>
      <c r="O900" s="253"/>
      <c r="P900" s="253"/>
      <c r="Q900" s="253"/>
      <c r="R900" s="253"/>
      <c r="S900" s="253"/>
      <c r="T900" s="254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5" t="s">
        <v>242</v>
      </c>
      <c r="AU900" s="255" t="s">
        <v>89</v>
      </c>
      <c r="AV900" s="14" t="s">
        <v>89</v>
      </c>
      <c r="AW900" s="14" t="s">
        <v>36</v>
      </c>
      <c r="AX900" s="14" t="s">
        <v>79</v>
      </c>
      <c r="AY900" s="255" t="s">
        <v>233</v>
      </c>
    </row>
    <row r="901" s="14" customFormat="1">
      <c r="A901" s="14"/>
      <c r="B901" s="245"/>
      <c r="C901" s="246"/>
      <c r="D901" s="236" t="s">
        <v>242</v>
      </c>
      <c r="E901" s="247" t="s">
        <v>1</v>
      </c>
      <c r="F901" s="248" t="s">
        <v>1734</v>
      </c>
      <c r="G901" s="246"/>
      <c r="H901" s="249">
        <v>4.7400000000000002</v>
      </c>
      <c r="I901" s="250"/>
      <c r="J901" s="246"/>
      <c r="K901" s="246"/>
      <c r="L901" s="251"/>
      <c r="M901" s="252"/>
      <c r="N901" s="253"/>
      <c r="O901" s="253"/>
      <c r="P901" s="253"/>
      <c r="Q901" s="253"/>
      <c r="R901" s="253"/>
      <c r="S901" s="253"/>
      <c r="T901" s="254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5" t="s">
        <v>242</v>
      </c>
      <c r="AU901" s="255" t="s">
        <v>89</v>
      </c>
      <c r="AV901" s="14" t="s">
        <v>89</v>
      </c>
      <c r="AW901" s="14" t="s">
        <v>36</v>
      </c>
      <c r="AX901" s="14" t="s">
        <v>79</v>
      </c>
      <c r="AY901" s="255" t="s">
        <v>233</v>
      </c>
    </row>
    <row r="902" s="14" customFormat="1">
      <c r="A902" s="14"/>
      <c r="B902" s="245"/>
      <c r="C902" s="246"/>
      <c r="D902" s="236" t="s">
        <v>242</v>
      </c>
      <c r="E902" s="247" t="s">
        <v>1</v>
      </c>
      <c r="F902" s="248" t="s">
        <v>1735</v>
      </c>
      <c r="G902" s="246"/>
      <c r="H902" s="249">
        <v>1.038</v>
      </c>
      <c r="I902" s="250"/>
      <c r="J902" s="246"/>
      <c r="K902" s="246"/>
      <c r="L902" s="251"/>
      <c r="M902" s="252"/>
      <c r="N902" s="253"/>
      <c r="O902" s="253"/>
      <c r="P902" s="253"/>
      <c r="Q902" s="253"/>
      <c r="R902" s="253"/>
      <c r="S902" s="253"/>
      <c r="T902" s="254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5" t="s">
        <v>242</v>
      </c>
      <c r="AU902" s="255" t="s">
        <v>89</v>
      </c>
      <c r="AV902" s="14" t="s">
        <v>89</v>
      </c>
      <c r="AW902" s="14" t="s">
        <v>36</v>
      </c>
      <c r="AX902" s="14" t="s">
        <v>79</v>
      </c>
      <c r="AY902" s="255" t="s">
        <v>233</v>
      </c>
    </row>
    <row r="903" s="15" customFormat="1">
      <c r="A903" s="15"/>
      <c r="B903" s="266"/>
      <c r="C903" s="267"/>
      <c r="D903" s="236" t="s">
        <v>242</v>
      </c>
      <c r="E903" s="268" t="s">
        <v>1</v>
      </c>
      <c r="F903" s="269" t="s">
        <v>307</v>
      </c>
      <c r="G903" s="267"/>
      <c r="H903" s="270">
        <v>7.7140000000000004</v>
      </c>
      <c r="I903" s="271"/>
      <c r="J903" s="267"/>
      <c r="K903" s="267"/>
      <c r="L903" s="272"/>
      <c r="M903" s="273"/>
      <c r="N903" s="274"/>
      <c r="O903" s="274"/>
      <c r="P903" s="274"/>
      <c r="Q903" s="274"/>
      <c r="R903" s="274"/>
      <c r="S903" s="274"/>
      <c r="T903" s="275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76" t="s">
        <v>242</v>
      </c>
      <c r="AU903" s="276" t="s">
        <v>89</v>
      </c>
      <c r="AV903" s="15" t="s">
        <v>240</v>
      </c>
      <c r="AW903" s="15" t="s">
        <v>36</v>
      </c>
      <c r="AX903" s="15" t="s">
        <v>87</v>
      </c>
      <c r="AY903" s="276" t="s">
        <v>233</v>
      </c>
    </row>
    <row r="904" s="2" customFormat="1" ht="14.4" customHeight="1">
      <c r="A904" s="39"/>
      <c r="B904" s="40"/>
      <c r="C904" s="221" t="s">
        <v>1736</v>
      </c>
      <c r="D904" s="221" t="s">
        <v>235</v>
      </c>
      <c r="E904" s="222" t="s">
        <v>1737</v>
      </c>
      <c r="F904" s="223" t="s">
        <v>1738</v>
      </c>
      <c r="G904" s="224" t="s">
        <v>238</v>
      </c>
      <c r="H904" s="225">
        <v>7.7140000000000004</v>
      </c>
      <c r="I904" s="226"/>
      <c r="J904" s="227">
        <f>ROUND(I904*H904,2)</f>
        <v>0</v>
      </c>
      <c r="K904" s="223" t="s">
        <v>239</v>
      </c>
      <c r="L904" s="45"/>
      <c r="M904" s="228" t="s">
        <v>1</v>
      </c>
      <c r="N904" s="229" t="s">
        <v>44</v>
      </c>
      <c r="O904" s="92"/>
      <c r="P904" s="230">
        <f>O904*H904</f>
        <v>0</v>
      </c>
      <c r="Q904" s="230">
        <v>0.00012</v>
      </c>
      <c r="R904" s="230">
        <f>Q904*H904</f>
        <v>0.00092568000000000012</v>
      </c>
      <c r="S904" s="230">
        <v>0</v>
      </c>
      <c r="T904" s="231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32" t="s">
        <v>324</v>
      </c>
      <c r="AT904" s="232" t="s">
        <v>235</v>
      </c>
      <c r="AU904" s="232" t="s">
        <v>89</v>
      </c>
      <c r="AY904" s="18" t="s">
        <v>233</v>
      </c>
      <c r="BE904" s="233">
        <f>IF(N904="základní",J904,0)</f>
        <v>0</v>
      </c>
      <c r="BF904" s="233">
        <f>IF(N904="snížená",J904,0)</f>
        <v>0</v>
      </c>
      <c r="BG904" s="233">
        <f>IF(N904="zákl. přenesená",J904,0)</f>
        <v>0</v>
      </c>
      <c r="BH904" s="233">
        <f>IF(N904="sníž. přenesená",J904,0)</f>
        <v>0</v>
      </c>
      <c r="BI904" s="233">
        <f>IF(N904="nulová",J904,0)</f>
        <v>0</v>
      </c>
      <c r="BJ904" s="18" t="s">
        <v>87</v>
      </c>
      <c r="BK904" s="233">
        <f>ROUND(I904*H904,2)</f>
        <v>0</v>
      </c>
      <c r="BL904" s="18" t="s">
        <v>324</v>
      </c>
      <c r="BM904" s="232" t="s">
        <v>1739</v>
      </c>
    </row>
    <row r="905" s="14" customFormat="1">
      <c r="A905" s="14"/>
      <c r="B905" s="245"/>
      <c r="C905" s="246"/>
      <c r="D905" s="236" t="s">
        <v>242</v>
      </c>
      <c r="E905" s="247" t="s">
        <v>1</v>
      </c>
      <c r="F905" s="248" t="s">
        <v>1740</v>
      </c>
      <c r="G905" s="246"/>
      <c r="H905" s="249">
        <v>7.7140000000000004</v>
      </c>
      <c r="I905" s="250"/>
      <c r="J905" s="246"/>
      <c r="K905" s="246"/>
      <c r="L905" s="251"/>
      <c r="M905" s="252"/>
      <c r="N905" s="253"/>
      <c r="O905" s="253"/>
      <c r="P905" s="253"/>
      <c r="Q905" s="253"/>
      <c r="R905" s="253"/>
      <c r="S905" s="253"/>
      <c r="T905" s="254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5" t="s">
        <v>242</v>
      </c>
      <c r="AU905" s="255" t="s">
        <v>89</v>
      </c>
      <c r="AV905" s="14" t="s">
        <v>89</v>
      </c>
      <c r="AW905" s="14" t="s">
        <v>36</v>
      </c>
      <c r="AX905" s="14" t="s">
        <v>87</v>
      </c>
      <c r="AY905" s="255" t="s">
        <v>233</v>
      </c>
    </row>
    <row r="906" s="2" customFormat="1" ht="22.2" customHeight="1">
      <c r="A906" s="39"/>
      <c r="B906" s="40"/>
      <c r="C906" s="221" t="s">
        <v>1741</v>
      </c>
      <c r="D906" s="221" t="s">
        <v>235</v>
      </c>
      <c r="E906" s="222" t="s">
        <v>1742</v>
      </c>
      <c r="F906" s="223" t="s">
        <v>1743</v>
      </c>
      <c r="G906" s="224" t="s">
        <v>332</v>
      </c>
      <c r="H906" s="225">
        <v>40.609000000000002</v>
      </c>
      <c r="I906" s="226"/>
      <c r="J906" s="227">
        <f>ROUND(I906*H906,2)</f>
        <v>0</v>
      </c>
      <c r="K906" s="223" t="s">
        <v>239</v>
      </c>
      <c r="L906" s="45"/>
      <c r="M906" s="228" t="s">
        <v>1</v>
      </c>
      <c r="N906" s="229" t="s">
        <v>44</v>
      </c>
      <c r="O906" s="92"/>
      <c r="P906" s="230">
        <f>O906*H906</f>
        <v>0</v>
      </c>
      <c r="Q906" s="230">
        <v>0.0011999999999999999</v>
      </c>
      <c r="R906" s="230">
        <f>Q906*H906</f>
        <v>0.048730799999999998</v>
      </c>
      <c r="S906" s="230">
        <v>0</v>
      </c>
      <c r="T906" s="231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32" t="s">
        <v>324</v>
      </c>
      <c r="AT906" s="232" t="s">
        <v>235</v>
      </c>
      <c r="AU906" s="232" t="s">
        <v>89</v>
      </c>
      <c r="AY906" s="18" t="s">
        <v>233</v>
      </c>
      <c r="BE906" s="233">
        <f>IF(N906="základní",J906,0)</f>
        <v>0</v>
      </c>
      <c r="BF906" s="233">
        <f>IF(N906="snížená",J906,0)</f>
        <v>0</v>
      </c>
      <c r="BG906" s="233">
        <f>IF(N906="zákl. přenesená",J906,0)</f>
        <v>0</v>
      </c>
      <c r="BH906" s="233">
        <f>IF(N906="sníž. přenesená",J906,0)</f>
        <v>0</v>
      </c>
      <c r="BI906" s="233">
        <f>IF(N906="nulová",J906,0)</f>
        <v>0</v>
      </c>
      <c r="BJ906" s="18" t="s">
        <v>87</v>
      </c>
      <c r="BK906" s="233">
        <f>ROUND(I906*H906,2)</f>
        <v>0</v>
      </c>
      <c r="BL906" s="18" t="s">
        <v>324</v>
      </c>
      <c r="BM906" s="232" t="s">
        <v>1744</v>
      </c>
    </row>
    <row r="907" s="13" customFormat="1">
      <c r="A907" s="13"/>
      <c r="B907" s="234"/>
      <c r="C907" s="235"/>
      <c r="D907" s="236" t="s">
        <v>242</v>
      </c>
      <c r="E907" s="237" t="s">
        <v>1</v>
      </c>
      <c r="F907" s="238" t="s">
        <v>1745</v>
      </c>
      <c r="G907" s="235"/>
      <c r="H907" s="237" t="s">
        <v>1</v>
      </c>
      <c r="I907" s="239"/>
      <c r="J907" s="235"/>
      <c r="K907" s="235"/>
      <c r="L907" s="240"/>
      <c r="M907" s="241"/>
      <c r="N907" s="242"/>
      <c r="O907" s="242"/>
      <c r="P907" s="242"/>
      <c r="Q907" s="242"/>
      <c r="R907" s="242"/>
      <c r="S907" s="242"/>
      <c r="T907" s="24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4" t="s">
        <v>242</v>
      </c>
      <c r="AU907" s="244" t="s">
        <v>89</v>
      </c>
      <c r="AV907" s="13" t="s">
        <v>87</v>
      </c>
      <c r="AW907" s="13" t="s">
        <v>36</v>
      </c>
      <c r="AX907" s="13" t="s">
        <v>79</v>
      </c>
      <c r="AY907" s="244" t="s">
        <v>233</v>
      </c>
    </row>
    <row r="908" s="14" customFormat="1">
      <c r="A908" s="14"/>
      <c r="B908" s="245"/>
      <c r="C908" s="246"/>
      <c r="D908" s="236" t="s">
        <v>242</v>
      </c>
      <c r="E908" s="247" t="s">
        <v>1</v>
      </c>
      <c r="F908" s="248" t="s">
        <v>313</v>
      </c>
      <c r="G908" s="246"/>
      <c r="H908" s="249">
        <v>40.609000000000002</v>
      </c>
      <c r="I908" s="250"/>
      <c r="J908" s="246"/>
      <c r="K908" s="246"/>
      <c r="L908" s="251"/>
      <c r="M908" s="252"/>
      <c r="N908" s="253"/>
      <c r="O908" s="253"/>
      <c r="P908" s="253"/>
      <c r="Q908" s="253"/>
      <c r="R908" s="253"/>
      <c r="S908" s="253"/>
      <c r="T908" s="254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5" t="s">
        <v>242</v>
      </c>
      <c r="AU908" s="255" t="s">
        <v>89</v>
      </c>
      <c r="AV908" s="14" t="s">
        <v>89</v>
      </c>
      <c r="AW908" s="14" t="s">
        <v>36</v>
      </c>
      <c r="AX908" s="14" t="s">
        <v>87</v>
      </c>
      <c r="AY908" s="255" t="s">
        <v>233</v>
      </c>
    </row>
    <row r="909" s="2" customFormat="1" ht="14.4" customHeight="1">
      <c r="A909" s="39"/>
      <c r="B909" s="40"/>
      <c r="C909" s="256" t="s">
        <v>1746</v>
      </c>
      <c r="D909" s="256" t="s">
        <v>284</v>
      </c>
      <c r="E909" s="257" t="s">
        <v>1747</v>
      </c>
      <c r="F909" s="258" t="s">
        <v>1748</v>
      </c>
      <c r="G909" s="259" t="s">
        <v>238</v>
      </c>
      <c r="H909" s="260">
        <v>42.639000000000003</v>
      </c>
      <c r="I909" s="261"/>
      <c r="J909" s="262">
        <f>ROUND(I909*H909,2)</f>
        <v>0</v>
      </c>
      <c r="K909" s="258" t="s">
        <v>1</v>
      </c>
      <c r="L909" s="263"/>
      <c r="M909" s="264" t="s">
        <v>1</v>
      </c>
      <c r="N909" s="265" t="s">
        <v>44</v>
      </c>
      <c r="O909" s="92"/>
      <c r="P909" s="230">
        <f>O909*H909</f>
        <v>0</v>
      </c>
      <c r="Q909" s="230">
        <v>0</v>
      </c>
      <c r="R909" s="230">
        <f>Q909*H909</f>
        <v>0</v>
      </c>
      <c r="S909" s="230">
        <v>0</v>
      </c>
      <c r="T909" s="231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32" t="s">
        <v>279</v>
      </c>
      <c r="AT909" s="232" t="s">
        <v>284</v>
      </c>
      <c r="AU909" s="232" t="s">
        <v>89</v>
      </c>
      <c r="AY909" s="18" t="s">
        <v>233</v>
      </c>
      <c r="BE909" s="233">
        <f>IF(N909="základní",J909,0)</f>
        <v>0</v>
      </c>
      <c r="BF909" s="233">
        <f>IF(N909="snížená",J909,0)</f>
        <v>0</v>
      </c>
      <c r="BG909" s="233">
        <f>IF(N909="zákl. přenesená",J909,0)</f>
        <v>0</v>
      </c>
      <c r="BH909" s="233">
        <f>IF(N909="sníž. přenesená",J909,0)</f>
        <v>0</v>
      </c>
      <c r="BI909" s="233">
        <f>IF(N909="nulová",J909,0)</f>
        <v>0</v>
      </c>
      <c r="BJ909" s="18" t="s">
        <v>87</v>
      </c>
      <c r="BK909" s="233">
        <f>ROUND(I909*H909,2)</f>
        <v>0</v>
      </c>
      <c r="BL909" s="18" t="s">
        <v>240</v>
      </c>
      <c r="BM909" s="232" t="s">
        <v>1749</v>
      </c>
    </row>
    <row r="910" s="13" customFormat="1">
      <c r="A910" s="13"/>
      <c r="B910" s="234"/>
      <c r="C910" s="235"/>
      <c r="D910" s="236" t="s">
        <v>242</v>
      </c>
      <c r="E910" s="237" t="s">
        <v>1</v>
      </c>
      <c r="F910" s="238" t="s">
        <v>1745</v>
      </c>
      <c r="G910" s="235"/>
      <c r="H910" s="237" t="s">
        <v>1</v>
      </c>
      <c r="I910" s="239"/>
      <c r="J910" s="235"/>
      <c r="K910" s="235"/>
      <c r="L910" s="240"/>
      <c r="M910" s="241"/>
      <c r="N910" s="242"/>
      <c r="O910" s="242"/>
      <c r="P910" s="242"/>
      <c r="Q910" s="242"/>
      <c r="R910" s="242"/>
      <c r="S910" s="242"/>
      <c r="T910" s="243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4" t="s">
        <v>242</v>
      </c>
      <c r="AU910" s="244" t="s">
        <v>89</v>
      </c>
      <c r="AV910" s="13" t="s">
        <v>87</v>
      </c>
      <c r="AW910" s="13" t="s">
        <v>36</v>
      </c>
      <c r="AX910" s="13" t="s">
        <v>79</v>
      </c>
      <c r="AY910" s="244" t="s">
        <v>233</v>
      </c>
    </row>
    <row r="911" s="14" customFormat="1">
      <c r="A911" s="14"/>
      <c r="B911" s="245"/>
      <c r="C911" s="246"/>
      <c r="D911" s="236" t="s">
        <v>242</v>
      </c>
      <c r="E911" s="247" t="s">
        <v>1</v>
      </c>
      <c r="F911" s="248" t="s">
        <v>313</v>
      </c>
      <c r="G911" s="246"/>
      <c r="H911" s="249">
        <v>40.609000000000002</v>
      </c>
      <c r="I911" s="250"/>
      <c r="J911" s="246"/>
      <c r="K911" s="246"/>
      <c r="L911" s="251"/>
      <c r="M911" s="252"/>
      <c r="N911" s="253"/>
      <c r="O911" s="253"/>
      <c r="P911" s="253"/>
      <c r="Q911" s="253"/>
      <c r="R911" s="253"/>
      <c r="S911" s="253"/>
      <c r="T911" s="254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5" t="s">
        <v>242</v>
      </c>
      <c r="AU911" s="255" t="s">
        <v>89</v>
      </c>
      <c r="AV911" s="14" t="s">
        <v>89</v>
      </c>
      <c r="AW911" s="14" t="s">
        <v>36</v>
      </c>
      <c r="AX911" s="14" t="s">
        <v>87</v>
      </c>
      <c r="AY911" s="255" t="s">
        <v>233</v>
      </c>
    </row>
    <row r="912" s="14" customFormat="1">
      <c r="A912" s="14"/>
      <c r="B912" s="245"/>
      <c r="C912" s="246"/>
      <c r="D912" s="236" t="s">
        <v>242</v>
      </c>
      <c r="E912" s="246"/>
      <c r="F912" s="248" t="s">
        <v>318</v>
      </c>
      <c r="G912" s="246"/>
      <c r="H912" s="249">
        <v>42.639000000000003</v>
      </c>
      <c r="I912" s="250"/>
      <c r="J912" s="246"/>
      <c r="K912" s="246"/>
      <c r="L912" s="251"/>
      <c r="M912" s="252"/>
      <c r="N912" s="253"/>
      <c r="O912" s="253"/>
      <c r="P912" s="253"/>
      <c r="Q912" s="253"/>
      <c r="R912" s="253"/>
      <c r="S912" s="253"/>
      <c r="T912" s="254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5" t="s">
        <v>242</v>
      </c>
      <c r="AU912" s="255" t="s">
        <v>89</v>
      </c>
      <c r="AV912" s="14" t="s">
        <v>89</v>
      </c>
      <c r="AW912" s="14" t="s">
        <v>4</v>
      </c>
      <c r="AX912" s="14" t="s">
        <v>87</v>
      </c>
      <c r="AY912" s="255" t="s">
        <v>233</v>
      </c>
    </row>
    <row r="913" s="2" customFormat="1" ht="22.2" customHeight="1">
      <c r="A913" s="39"/>
      <c r="B913" s="40"/>
      <c r="C913" s="221" t="s">
        <v>1750</v>
      </c>
      <c r="D913" s="221" t="s">
        <v>235</v>
      </c>
      <c r="E913" s="222" t="s">
        <v>1751</v>
      </c>
      <c r="F913" s="223" t="s">
        <v>1752</v>
      </c>
      <c r="G913" s="224" t="s">
        <v>238</v>
      </c>
      <c r="H913" s="225">
        <v>92.090000000000003</v>
      </c>
      <c r="I913" s="226"/>
      <c r="J913" s="227">
        <f>ROUND(I913*H913,2)</f>
        <v>0</v>
      </c>
      <c r="K913" s="223" t="s">
        <v>239</v>
      </c>
      <c r="L913" s="45"/>
      <c r="M913" s="228" t="s">
        <v>1</v>
      </c>
      <c r="N913" s="229" t="s">
        <v>44</v>
      </c>
      <c r="O913" s="92"/>
      <c r="P913" s="230">
        <f>O913*H913</f>
        <v>0</v>
      </c>
      <c r="Q913" s="230">
        <v>0.00013999999999999999</v>
      </c>
      <c r="R913" s="230">
        <f>Q913*H913</f>
        <v>0.012892599999999999</v>
      </c>
      <c r="S913" s="230">
        <v>0</v>
      </c>
      <c r="T913" s="231">
        <f>S913*H913</f>
        <v>0</v>
      </c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R913" s="232" t="s">
        <v>324</v>
      </c>
      <c r="AT913" s="232" t="s">
        <v>235</v>
      </c>
      <c r="AU913" s="232" t="s">
        <v>89</v>
      </c>
      <c r="AY913" s="18" t="s">
        <v>233</v>
      </c>
      <c r="BE913" s="233">
        <f>IF(N913="základní",J913,0)</f>
        <v>0</v>
      </c>
      <c r="BF913" s="233">
        <f>IF(N913="snížená",J913,0)</f>
        <v>0</v>
      </c>
      <c r="BG913" s="233">
        <f>IF(N913="zákl. přenesená",J913,0)</f>
        <v>0</v>
      </c>
      <c r="BH913" s="233">
        <f>IF(N913="sníž. přenesená",J913,0)</f>
        <v>0</v>
      </c>
      <c r="BI913" s="233">
        <f>IF(N913="nulová",J913,0)</f>
        <v>0</v>
      </c>
      <c r="BJ913" s="18" t="s">
        <v>87</v>
      </c>
      <c r="BK913" s="233">
        <f>ROUND(I913*H913,2)</f>
        <v>0</v>
      </c>
      <c r="BL913" s="18" t="s">
        <v>324</v>
      </c>
      <c r="BM913" s="232" t="s">
        <v>1753</v>
      </c>
    </row>
    <row r="914" s="13" customFormat="1">
      <c r="A914" s="13"/>
      <c r="B914" s="234"/>
      <c r="C914" s="235"/>
      <c r="D914" s="236" t="s">
        <v>242</v>
      </c>
      <c r="E914" s="237" t="s">
        <v>1</v>
      </c>
      <c r="F914" s="238" t="s">
        <v>1754</v>
      </c>
      <c r="G914" s="235"/>
      <c r="H914" s="237" t="s">
        <v>1</v>
      </c>
      <c r="I914" s="239"/>
      <c r="J914" s="235"/>
      <c r="K914" s="235"/>
      <c r="L914" s="240"/>
      <c r="M914" s="241"/>
      <c r="N914" s="242"/>
      <c r="O914" s="242"/>
      <c r="P914" s="242"/>
      <c r="Q914" s="242"/>
      <c r="R914" s="242"/>
      <c r="S914" s="242"/>
      <c r="T914" s="24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4" t="s">
        <v>242</v>
      </c>
      <c r="AU914" s="244" t="s">
        <v>89</v>
      </c>
      <c r="AV914" s="13" t="s">
        <v>87</v>
      </c>
      <c r="AW914" s="13" t="s">
        <v>36</v>
      </c>
      <c r="AX914" s="13" t="s">
        <v>79</v>
      </c>
      <c r="AY914" s="244" t="s">
        <v>233</v>
      </c>
    </row>
    <row r="915" s="14" customFormat="1">
      <c r="A915" s="14"/>
      <c r="B915" s="245"/>
      <c r="C915" s="246"/>
      <c r="D915" s="236" t="s">
        <v>242</v>
      </c>
      <c r="E915" s="247" t="s">
        <v>1</v>
      </c>
      <c r="F915" s="248" t="s">
        <v>1755</v>
      </c>
      <c r="G915" s="246"/>
      <c r="H915" s="249">
        <v>92.090000000000003</v>
      </c>
      <c r="I915" s="250"/>
      <c r="J915" s="246"/>
      <c r="K915" s="246"/>
      <c r="L915" s="251"/>
      <c r="M915" s="252"/>
      <c r="N915" s="253"/>
      <c r="O915" s="253"/>
      <c r="P915" s="253"/>
      <c r="Q915" s="253"/>
      <c r="R915" s="253"/>
      <c r="S915" s="253"/>
      <c r="T915" s="254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5" t="s">
        <v>242</v>
      </c>
      <c r="AU915" s="255" t="s">
        <v>89</v>
      </c>
      <c r="AV915" s="14" t="s">
        <v>89</v>
      </c>
      <c r="AW915" s="14" t="s">
        <v>36</v>
      </c>
      <c r="AX915" s="14" t="s">
        <v>87</v>
      </c>
      <c r="AY915" s="255" t="s">
        <v>233</v>
      </c>
    </row>
    <row r="916" s="2" customFormat="1" ht="14.4" customHeight="1">
      <c r="A916" s="39"/>
      <c r="B916" s="40"/>
      <c r="C916" s="221" t="s">
        <v>1756</v>
      </c>
      <c r="D916" s="221" t="s">
        <v>235</v>
      </c>
      <c r="E916" s="222" t="s">
        <v>1757</v>
      </c>
      <c r="F916" s="223" t="s">
        <v>1758</v>
      </c>
      <c r="G916" s="224" t="s">
        <v>238</v>
      </c>
      <c r="H916" s="225">
        <v>11.576000000000001</v>
      </c>
      <c r="I916" s="226"/>
      <c r="J916" s="227">
        <f>ROUND(I916*H916,2)</f>
        <v>0</v>
      </c>
      <c r="K916" s="223" t="s">
        <v>239</v>
      </c>
      <c r="L916" s="45"/>
      <c r="M916" s="228" t="s">
        <v>1</v>
      </c>
      <c r="N916" s="229" t="s">
        <v>44</v>
      </c>
      <c r="O916" s="92"/>
      <c r="P916" s="230">
        <f>O916*H916</f>
        <v>0</v>
      </c>
      <c r="Q916" s="230">
        <v>0.00012999999999999999</v>
      </c>
      <c r="R916" s="230">
        <f>Q916*H916</f>
        <v>0.0015048799999999999</v>
      </c>
      <c r="S916" s="230">
        <v>0</v>
      </c>
      <c r="T916" s="231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32" t="s">
        <v>324</v>
      </c>
      <c r="AT916" s="232" t="s">
        <v>235</v>
      </c>
      <c r="AU916" s="232" t="s">
        <v>89</v>
      </c>
      <c r="AY916" s="18" t="s">
        <v>233</v>
      </c>
      <c r="BE916" s="233">
        <f>IF(N916="základní",J916,0)</f>
        <v>0</v>
      </c>
      <c r="BF916" s="233">
        <f>IF(N916="snížená",J916,0)</f>
        <v>0</v>
      </c>
      <c r="BG916" s="233">
        <f>IF(N916="zákl. přenesená",J916,0)</f>
        <v>0</v>
      </c>
      <c r="BH916" s="233">
        <f>IF(N916="sníž. přenesená",J916,0)</f>
        <v>0</v>
      </c>
      <c r="BI916" s="233">
        <f>IF(N916="nulová",J916,0)</f>
        <v>0</v>
      </c>
      <c r="BJ916" s="18" t="s">
        <v>87</v>
      </c>
      <c r="BK916" s="233">
        <f>ROUND(I916*H916,2)</f>
        <v>0</v>
      </c>
      <c r="BL916" s="18" t="s">
        <v>324</v>
      </c>
      <c r="BM916" s="232" t="s">
        <v>1759</v>
      </c>
    </row>
    <row r="917" s="14" customFormat="1">
      <c r="A917" s="14"/>
      <c r="B917" s="245"/>
      <c r="C917" s="246"/>
      <c r="D917" s="236" t="s">
        <v>242</v>
      </c>
      <c r="E917" s="247" t="s">
        <v>1</v>
      </c>
      <c r="F917" s="248" t="s">
        <v>187</v>
      </c>
      <c r="G917" s="246"/>
      <c r="H917" s="249">
        <v>11.576000000000001</v>
      </c>
      <c r="I917" s="250"/>
      <c r="J917" s="246"/>
      <c r="K917" s="246"/>
      <c r="L917" s="251"/>
      <c r="M917" s="252"/>
      <c r="N917" s="253"/>
      <c r="O917" s="253"/>
      <c r="P917" s="253"/>
      <c r="Q917" s="253"/>
      <c r="R917" s="253"/>
      <c r="S917" s="253"/>
      <c r="T917" s="254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5" t="s">
        <v>242</v>
      </c>
      <c r="AU917" s="255" t="s">
        <v>89</v>
      </c>
      <c r="AV917" s="14" t="s">
        <v>89</v>
      </c>
      <c r="AW917" s="14" t="s">
        <v>36</v>
      </c>
      <c r="AX917" s="14" t="s">
        <v>87</v>
      </c>
      <c r="AY917" s="255" t="s">
        <v>233</v>
      </c>
    </row>
    <row r="918" s="12" customFormat="1" ht="22.8" customHeight="1">
      <c r="A918" s="12"/>
      <c r="B918" s="205"/>
      <c r="C918" s="206"/>
      <c r="D918" s="207" t="s">
        <v>78</v>
      </c>
      <c r="E918" s="219" t="s">
        <v>1760</v>
      </c>
      <c r="F918" s="219" t="s">
        <v>1761</v>
      </c>
      <c r="G918" s="206"/>
      <c r="H918" s="206"/>
      <c r="I918" s="209"/>
      <c r="J918" s="220">
        <f>BK918</f>
        <v>0</v>
      </c>
      <c r="K918" s="206"/>
      <c r="L918" s="211"/>
      <c r="M918" s="212"/>
      <c r="N918" s="213"/>
      <c r="O918" s="213"/>
      <c r="P918" s="214">
        <f>SUM(P919:P940)</f>
        <v>0</v>
      </c>
      <c r="Q918" s="213"/>
      <c r="R918" s="214">
        <f>SUM(R919:R940)</f>
        <v>1.56215609</v>
      </c>
      <c r="S918" s="213"/>
      <c r="T918" s="215">
        <f>SUM(T919:T940)</f>
        <v>0.0061437000000000002</v>
      </c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R918" s="216" t="s">
        <v>89</v>
      </c>
      <c r="AT918" s="217" t="s">
        <v>78</v>
      </c>
      <c r="AU918" s="217" t="s">
        <v>87</v>
      </c>
      <c r="AY918" s="216" t="s">
        <v>233</v>
      </c>
      <c r="BK918" s="218">
        <f>SUM(BK919:BK940)</f>
        <v>0</v>
      </c>
    </row>
    <row r="919" s="2" customFormat="1" ht="14.4" customHeight="1">
      <c r="A919" s="39"/>
      <c r="B919" s="40"/>
      <c r="C919" s="221" t="s">
        <v>1762</v>
      </c>
      <c r="D919" s="221" t="s">
        <v>235</v>
      </c>
      <c r="E919" s="222" t="s">
        <v>1763</v>
      </c>
      <c r="F919" s="223" t="s">
        <v>1764</v>
      </c>
      <c r="G919" s="224" t="s">
        <v>238</v>
      </c>
      <c r="H919" s="225">
        <v>697.57299999999998</v>
      </c>
      <c r="I919" s="226"/>
      <c r="J919" s="227">
        <f>ROUND(I919*H919,2)</f>
        <v>0</v>
      </c>
      <c r="K919" s="223" t="s">
        <v>239</v>
      </c>
      <c r="L919" s="45"/>
      <c r="M919" s="228" t="s">
        <v>1</v>
      </c>
      <c r="N919" s="229" t="s">
        <v>44</v>
      </c>
      <c r="O919" s="92"/>
      <c r="P919" s="230">
        <f>O919*H919</f>
        <v>0</v>
      </c>
      <c r="Q919" s="230">
        <v>0</v>
      </c>
      <c r="R919" s="230">
        <f>Q919*H919</f>
        <v>0</v>
      </c>
      <c r="S919" s="230">
        <v>0</v>
      </c>
      <c r="T919" s="231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32" t="s">
        <v>324</v>
      </c>
      <c r="AT919" s="232" t="s">
        <v>235</v>
      </c>
      <c r="AU919" s="232" t="s">
        <v>89</v>
      </c>
      <c r="AY919" s="18" t="s">
        <v>233</v>
      </c>
      <c r="BE919" s="233">
        <f>IF(N919="základní",J919,0)</f>
        <v>0</v>
      </c>
      <c r="BF919" s="233">
        <f>IF(N919="snížená",J919,0)</f>
        <v>0</v>
      </c>
      <c r="BG919" s="233">
        <f>IF(N919="zákl. přenesená",J919,0)</f>
        <v>0</v>
      </c>
      <c r="BH919" s="233">
        <f>IF(N919="sníž. přenesená",J919,0)</f>
        <v>0</v>
      </c>
      <c r="BI919" s="233">
        <f>IF(N919="nulová",J919,0)</f>
        <v>0</v>
      </c>
      <c r="BJ919" s="18" t="s">
        <v>87</v>
      </c>
      <c r="BK919" s="233">
        <f>ROUND(I919*H919,2)</f>
        <v>0</v>
      </c>
      <c r="BL919" s="18" t="s">
        <v>324</v>
      </c>
      <c r="BM919" s="232" t="s">
        <v>1765</v>
      </c>
    </row>
    <row r="920" s="2" customFormat="1" ht="14.4" customHeight="1">
      <c r="A920" s="39"/>
      <c r="B920" s="40"/>
      <c r="C920" s="221" t="s">
        <v>1766</v>
      </c>
      <c r="D920" s="221" t="s">
        <v>235</v>
      </c>
      <c r="E920" s="222" t="s">
        <v>1767</v>
      </c>
      <c r="F920" s="223" t="s">
        <v>1768</v>
      </c>
      <c r="G920" s="224" t="s">
        <v>238</v>
      </c>
      <c r="H920" s="225">
        <v>204.78999999999999</v>
      </c>
      <c r="I920" s="226"/>
      <c r="J920" s="227">
        <f>ROUND(I920*H920,2)</f>
        <v>0</v>
      </c>
      <c r="K920" s="223" t="s">
        <v>239</v>
      </c>
      <c r="L920" s="45"/>
      <c r="M920" s="228" t="s">
        <v>1</v>
      </c>
      <c r="N920" s="229" t="s">
        <v>44</v>
      </c>
      <c r="O920" s="92"/>
      <c r="P920" s="230">
        <f>O920*H920</f>
        <v>0</v>
      </c>
      <c r="Q920" s="230">
        <v>0</v>
      </c>
      <c r="R920" s="230">
        <f>Q920*H920</f>
        <v>0</v>
      </c>
      <c r="S920" s="230">
        <v>3.0000000000000001E-05</v>
      </c>
      <c r="T920" s="231">
        <f>S920*H920</f>
        <v>0.0061437000000000002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32" t="s">
        <v>324</v>
      </c>
      <c r="AT920" s="232" t="s">
        <v>235</v>
      </c>
      <c r="AU920" s="232" t="s">
        <v>89</v>
      </c>
      <c r="AY920" s="18" t="s">
        <v>233</v>
      </c>
      <c r="BE920" s="233">
        <f>IF(N920="základní",J920,0)</f>
        <v>0</v>
      </c>
      <c r="BF920" s="233">
        <f>IF(N920="snížená",J920,0)</f>
        <v>0</v>
      </c>
      <c r="BG920" s="233">
        <f>IF(N920="zákl. přenesená",J920,0)</f>
        <v>0</v>
      </c>
      <c r="BH920" s="233">
        <f>IF(N920="sníž. přenesená",J920,0)</f>
        <v>0</v>
      </c>
      <c r="BI920" s="233">
        <f>IF(N920="nulová",J920,0)</f>
        <v>0</v>
      </c>
      <c r="BJ920" s="18" t="s">
        <v>87</v>
      </c>
      <c r="BK920" s="233">
        <f>ROUND(I920*H920,2)</f>
        <v>0</v>
      </c>
      <c r="BL920" s="18" t="s">
        <v>324</v>
      </c>
      <c r="BM920" s="232" t="s">
        <v>1769</v>
      </c>
    </row>
    <row r="921" s="13" customFormat="1">
      <c r="A921" s="13"/>
      <c r="B921" s="234"/>
      <c r="C921" s="235"/>
      <c r="D921" s="236" t="s">
        <v>242</v>
      </c>
      <c r="E921" s="237" t="s">
        <v>1</v>
      </c>
      <c r="F921" s="238" t="s">
        <v>1770</v>
      </c>
      <c r="G921" s="235"/>
      <c r="H921" s="237" t="s">
        <v>1</v>
      </c>
      <c r="I921" s="239"/>
      <c r="J921" s="235"/>
      <c r="K921" s="235"/>
      <c r="L921" s="240"/>
      <c r="M921" s="241"/>
      <c r="N921" s="242"/>
      <c r="O921" s="242"/>
      <c r="P921" s="242"/>
      <c r="Q921" s="242"/>
      <c r="R921" s="242"/>
      <c r="S921" s="242"/>
      <c r="T921" s="24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4" t="s">
        <v>242</v>
      </c>
      <c r="AU921" s="244" t="s">
        <v>89</v>
      </c>
      <c r="AV921" s="13" t="s">
        <v>87</v>
      </c>
      <c r="AW921" s="13" t="s">
        <v>36</v>
      </c>
      <c r="AX921" s="13" t="s">
        <v>79</v>
      </c>
      <c r="AY921" s="244" t="s">
        <v>233</v>
      </c>
    </row>
    <row r="922" s="14" customFormat="1">
      <c r="A922" s="14"/>
      <c r="B922" s="245"/>
      <c r="C922" s="246"/>
      <c r="D922" s="236" t="s">
        <v>242</v>
      </c>
      <c r="E922" s="247" t="s">
        <v>1</v>
      </c>
      <c r="F922" s="248" t="s">
        <v>1771</v>
      </c>
      <c r="G922" s="246"/>
      <c r="H922" s="249">
        <v>204.78999999999999</v>
      </c>
      <c r="I922" s="250"/>
      <c r="J922" s="246"/>
      <c r="K922" s="246"/>
      <c r="L922" s="251"/>
      <c r="M922" s="252"/>
      <c r="N922" s="253"/>
      <c r="O922" s="253"/>
      <c r="P922" s="253"/>
      <c r="Q922" s="253"/>
      <c r="R922" s="253"/>
      <c r="S922" s="253"/>
      <c r="T922" s="254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5" t="s">
        <v>242</v>
      </c>
      <c r="AU922" s="255" t="s">
        <v>89</v>
      </c>
      <c r="AV922" s="14" t="s">
        <v>89</v>
      </c>
      <c r="AW922" s="14" t="s">
        <v>36</v>
      </c>
      <c r="AX922" s="14" t="s">
        <v>87</v>
      </c>
      <c r="AY922" s="255" t="s">
        <v>233</v>
      </c>
    </row>
    <row r="923" s="2" customFormat="1" ht="14.4" customHeight="1">
      <c r="A923" s="39"/>
      <c r="B923" s="40"/>
      <c r="C923" s="256" t="s">
        <v>1772</v>
      </c>
      <c r="D923" s="256" t="s">
        <v>284</v>
      </c>
      <c r="E923" s="257" t="s">
        <v>1773</v>
      </c>
      <c r="F923" s="258" t="s">
        <v>1774</v>
      </c>
      <c r="G923" s="259" t="s">
        <v>238</v>
      </c>
      <c r="H923" s="260">
        <v>215.03</v>
      </c>
      <c r="I923" s="261"/>
      <c r="J923" s="262">
        <f>ROUND(I923*H923,2)</f>
        <v>0</v>
      </c>
      <c r="K923" s="258" t="s">
        <v>239</v>
      </c>
      <c r="L923" s="263"/>
      <c r="M923" s="264" t="s">
        <v>1</v>
      </c>
      <c r="N923" s="265" t="s">
        <v>44</v>
      </c>
      <c r="O923" s="92"/>
      <c r="P923" s="230">
        <f>O923*H923</f>
        <v>0</v>
      </c>
      <c r="Q923" s="230">
        <v>0.0061999999999999998</v>
      </c>
      <c r="R923" s="230">
        <f>Q923*H923</f>
        <v>1.333186</v>
      </c>
      <c r="S923" s="230">
        <v>0</v>
      </c>
      <c r="T923" s="231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32" t="s">
        <v>414</v>
      </c>
      <c r="AT923" s="232" t="s">
        <v>284</v>
      </c>
      <c r="AU923" s="232" t="s">
        <v>89</v>
      </c>
      <c r="AY923" s="18" t="s">
        <v>233</v>
      </c>
      <c r="BE923" s="233">
        <f>IF(N923="základní",J923,0)</f>
        <v>0</v>
      </c>
      <c r="BF923" s="233">
        <f>IF(N923="snížená",J923,0)</f>
        <v>0</v>
      </c>
      <c r="BG923" s="233">
        <f>IF(N923="zákl. přenesená",J923,0)</f>
        <v>0</v>
      </c>
      <c r="BH923" s="233">
        <f>IF(N923="sníž. přenesená",J923,0)</f>
        <v>0</v>
      </c>
      <c r="BI923" s="233">
        <f>IF(N923="nulová",J923,0)</f>
        <v>0</v>
      </c>
      <c r="BJ923" s="18" t="s">
        <v>87</v>
      </c>
      <c r="BK923" s="233">
        <f>ROUND(I923*H923,2)</f>
        <v>0</v>
      </c>
      <c r="BL923" s="18" t="s">
        <v>324</v>
      </c>
      <c r="BM923" s="232" t="s">
        <v>1775</v>
      </c>
    </row>
    <row r="924" s="14" customFormat="1">
      <c r="A924" s="14"/>
      <c r="B924" s="245"/>
      <c r="C924" s="246"/>
      <c r="D924" s="236" t="s">
        <v>242</v>
      </c>
      <c r="E924" s="246"/>
      <c r="F924" s="248" t="s">
        <v>1776</v>
      </c>
      <c r="G924" s="246"/>
      <c r="H924" s="249">
        <v>215.03</v>
      </c>
      <c r="I924" s="250"/>
      <c r="J924" s="246"/>
      <c r="K924" s="246"/>
      <c r="L924" s="251"/>
      <c r="M924" s="252"/>
      <c r="N924" s="253"/>
      <c r="O924" s="253"/>
      <c r="P924" s="253"/>
      <c r="Q924" s="253"/>
      <c r="R924" s="253"/>
      <c r="S924" s="253"/>
      <c r="T924" s="254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5" t="s">
        <v>242</v>
      </c>
      <c r="AU924" s="255" t="s">
        <v>89</v>
      </c>
      <c r="AV924" s="14" t="s">
        <v>89</v>
      </c>
      <c r="AW924" s="14" t="s">
        <v>4</v>
      </c>
      <c r="AX924" s="14" t="s">
        <v>87</v>
      </c>
      <c r="AY924" s="255" t="s">
        <v>233</v>
      </c>
    </row>
    <row r="925" s="2" customFormat="1" ht="14.4" customHeight="1">
      <c r="A925" s="39"/>
      <c r="B925" s="40"/>
      <c r="C925" s="256" t="s">
        <v>1777</v>
      </c>
      <c r="D925" s="256" t="s">
        <v>284</v>
      </c>
      <c r="E925" s="257" t="s">
        <v>1778</v>
      </c>
      <c r="F925" s="258" t="s">
        <v>1779</v>
      </c>
      <c r="G925" s="259" t="s">
        <v>238</v>
      </c>
      <c r="H925" s="260">
        <v>215.03</v>
      </c>
      <c r="I925" s="261"/>
      <c r="J925" s="262">
        <f>ROUND(I925*H925,2)</f>
        <v>0</v>
      </c>
      <c r="K925" s="258" t="s">
        <v>239</v>
      </c>
      <c r="L925" s="263"/>
      <c r="M925" s="264" t="s">
        <v>1</v>
      </c>
      <c r="N925" s="265" t="s">
        <v>44</v>
      </c>
      <c r="O925" s="92"/>
      <c r="P925" s="230">
        <f>O925*H925</f>
        <v>0</v>
      </c>
      <c r="Q925" s="230">
        <v>0.00014999999999999999</v>
      </c>
      <c r="R925" s="230">
        <f>Q925*H925</f>
        <v>0.032254499999999998</v>
      </c>
      <c r="S925" s="230">
        <v>0</v>
      </c>
      <c r="T925" s="231">
        <f>S925*H925</f>
        <v>0</v>
      </c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R925" s="232" t="s">
        <v>414</v>
      </c>
      <c r="AT925" s="232" t="s">
        <v>284</v>
      </c>
      <c r="AU925" s="232" t="s">
        <v>89</v>
      </c>
      <c r="AY925" s="18" t="s">
        <v>233</v>
      </c>
      <c r="BE925" s="233">
        <f>IF(N925="základní",J925,0)</f>
        <v>0</v>
      </c>
      <c r="BF925" s="233">
        <f>IF(N925="snížená",J925,0)</f>
        <v>0</v>
      </c>
      <c r="BG925" s="233">
        <f>IF(N925="zákl. přenesená",J925,0)</f>
        <v>0</v>
      </c>
      <c r="BH925" s="233">
        <f>IF(N925="sníž. přenesená",J925,0)</f>
        <v>0</v>
      </c>
      <c r="BI925" s="233">
        <f>IF(N925="nulová",J925,0)</f>
        <v>0</v>
      </c>
      <c r="BJ925" s="18" t="s">
        <v>87</v>
      </c>
      <c r="BK925" s="233">
        <f>ROUND(I925*H925,2)</f>
        <v>0</v>
      </c>
      <c r="BL925" s="18" t="s">
        <v>324</v>
      </c>
      <c r="BM925" s="232" t="s">
        <v>1780</v>
      </c>
    </row>
    <row r="926" s="14" customFormat="1">
      <c r="A926" s="14"/>
      <c r="B926" s="245"/>
      <c r="C926" s="246"/>
      <c r="D926" s="236" t="s">
        <v>242</v>
      </c>
      <c r="E926" s="246"/>
      <c r="F926" s="248" t="s">
        <v>1776</v>
      </c>
      <c r="G926" s="246"/>
      <c r="H926" s="249">
        <v>215.03</v>
      </c>
      <c r="I926" s="250"/>
      <c r="J926" s="246"/>
      <c r="K926" s="246"/>
      <c r="L926" s="251"/>
      <c r="M926" s="252"/>
      <c r="N926" s="253"/>
      <c r="O926" s="253"/>
      <c r="P926" s="253"/>
      <c r="Q926" s="253"/>
      <c r="R926" s="253"/>
      <c r="S926" s="253"/>
      <c r="T926" s="254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5" t="s">
        <v>242</v>
      </c>
      <c r="AU926" s="255" t="s">
        <v>89</v>
      </c>
      <c r="AV926" s="14" t="s">
        <v>89</v>
      </c>
      <c r="AW926" s="14" t="s">
        <v>4</v>
      </c>
      <c r="AX926" s="14" t="s">
        <v>87</v>
      </c>
      <c r="AY926" s="255" t="s">
        <v>233</v>
      </c>
    </row>
    <row r="927" s="2" customFormat="1" ht="22.2" customHeight="1">
      <c r="A927" s="39"/>
      <c r="B927" s="40"/>
      <c r="C927" s="221" t="s">
        <v>1781</v>
      </c>
      <c r="D927" s="221" t="s">
        <v>235</v>
      </c>
      <c r="E927" s="222" t="s">
        <v>1782</v>
      </c>
      <c r="F927" s="223" t="s">
        <v>1783</v>
      </c>
      <c r="G927" s="224" t="s">
        <v>238</v>
      </c>
      <c r="H927" s="225">
        <v>697.57299999999998</v>
      </c>
      <c r="I927" s="226"/>
      <c r="J927" s="227">
        <f>ROUND(I927*H927,2)</f>
        <v>0</v>
      </c>
      <c r="K927" s="223" t="s">
        <v>239</v>
      </c>
      <c r="L927" s="45"/>
      <c r="M927" s="228" t="s">
        <v>1</v>
      </c>
      <c r="N927" s="229" t="s">
        <v>44</v>
      </c>
      <c r="O927" s="92"/>
      <c r="P927" s="230">
        <f>O927*H927</f>
        <v>0</v>
      </c>
      <c r="Q927" s="230">
        <v>0.00027</v>
      </c>
      <c r="R927" s="230">
        <f>Q927*H927</f>
        <v>0.18834471</v>
      </c>
      <c r="S927" s="230">
        <v>0</v>
      </c>
      <c r="T927" s="231">
        <f>S927*H927</f>
        <v>0</v>
      </c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R927" s="232" t="s">
        <v>324</v>
      </c>
      <c r="AT927" s="232" t="s">
        <v>235</v>
      </c>
      <c r="AU927" s="232" t="s">
        <v>89</v>
      </c>
      <c r="AY927" s="18" t="s">
        <v>233</v>
      </c>
      <c r="BE927" s="233">
        <f>IF(N927="základní",J927,0)</f>
        <v>0</v>
      </c>
      <c r="BF927" s="233">
        <f>IF(N927="snížená",J927,0)</f>
        <v>0</v>
      </c>
      <c r="BG927" s="233">
        <f>IF(N927="zákl. přenesená",J927,0)</f>
        <v>0</v>
      </c>
      <c r="BH927" s="233">
        <f>IF(N927="sníž. přenesená",J927,0)</f>
        <v>0</v>
      </c>
      <c r="BI927" s="233">
        <f>IF(N927="nulová",J927,0)</f>
        <v>0</v>
      </c>
      <c r="BJ927" s="18" t="s">
        <v>87</v>
      </c>
      <c r="BK927" s="233">
        <f>ROUND(I927*H927,2)</f>
        <v>0</v>
      </c>
      <c r="BL927" s="18" t="s">
        <v>324</v>
      </c>
      <c r="BM927" s="232" t="s">
        <v>1784</v>
      </c>
    </row>
    <row r="928" s="14" customFormat="1">
      <c r="A928" s="14"/>
      <c r="B928" s="245"/>
      <c r="C928" s="246"/>
      <c r="D928" s="236" t="s">
        <v>242</v>
      </c>
      <c r="E928" s="247" t="s">
        <v>1</v>
      </c>
      <c r="F928" s="248" t="s">
        <v>1785</v>
      </c>
      <c r="G928" s="246"/>
      <c r="H928" s="249">
        <v>64.195999999999998</v>
      </c>
      <c r="I928" s="250"/>
      <c r="J928" s="246"/>
      <c r="K928" s="246"/>
      <c r="L928" s="251"/>
      <c r="M928" s="252"/>
      <c r="N928" s="253"/>
      <c r="O928" s="253"/>
      <c r="P928" s="253"/>
      <c r="Q928" s="253"/>
      <c r="R928" s="253"/>
      <c r="S928" s="253"/>
      <c r="T928" s="254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5" t="s">
        <v>242</v>
      </c>
      <c r="AU928" s="255" t="s">
        <v>89</v>
      </c>
      <c r="AV928" s="14" t="s">
        <v>89</v>
      </c>
      <c r="AW928" s="14" t="s">
        <v>36</v>
      </c>
      <c r="AX928" s="14" t="s">
        <v>79</v>
      </c>
      <c r="AY928" s="255" t="s">
        <v>233</v>
      </c>
    </row>
    <row r="929" s="14" customFormat="1">
      <c r="A929" s="14"/>
      <c r="B929" s="245"/>
      <c r="C929" s="246"/>
      <c r="D929" s="236" t="s">
        <v>242</v>
      </c>
      <c r="E929" s="247" t="s">
        <v>1</v>
      </c>
      <c r="F929" s="248" t="s">
        <v>1786</v>
      </c>
      <c r="G929" s="246"/>
      <c r="H929" s="249">
        <v>24.859999999999999</v>
      </c>
      <c r="I929" s="250"/>
      <c r="J929" s="246"/>
      <c r="K929" s="246"/>
      <c r="L929" s="251"/>
      <c r="M929" s="252"/>
      <c r="N929" s="253"/>
      <c r="O929" s="253"/>
      <c r="P929" s="253"/>
      <c r="Q929" s="253"/>
      <c r="R929" s="253"/>
      <c r="S929" s="253"/>
      <c r="T929" s="254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5" t="s">
        <v>242</v>
      </c>
      <c r="AU929" s="255" t="s">
        <v>89</v>
      </c>
      <c r="AV929" s="14" t="s">
        <v>89</v>
      </c>
      <c r="AW929" s="14" t="s">
        <v>36</v>
      </c>
      <c r="AX929" s="14" t="s">
        <v>79</v>
      </c>
      <c r="AY929" s="255" t="s">
        <v>233</v>
      </c>
    </row>
    <row r="930" s="14" customFormat="1">
      <c r="A930" s="14"/>
      <c r="B930" s="245"/>
      <c r="C930" s="246"/>
      <c r="D930" s="236" t="s">
        <v>242</v>
      </c>
      <c r="E930" s="247" t="s">
        <v>1</v>
      </c>
      <c r="F930" s="248" t="s">
        <v>1787</v>
      </c>
      <c r="G930" s="246"/>
      <c r="H930" s="249">
        <v>18.378</v>
      </c>
      <c r="I930" s="250"/>
      <c r="J930" s="246"/>
      <c r="K930" s="246"/>
      <c r="L930" s="251"/>
      <c r="M930" s="252"/>
      <c r="N930" s="253"/>
      <c r="O930" s="253"/>
      <c r="P930" s="253"/>
      <c r="Q930" s="253"/>
      <c r="R930" s="253"/>
      <c r="S930" s="253"/>
      <c r="T930" s="254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5" t="s">
        <v>242</v>
      </c>
      <c r="AU930" s="255" t="s">
        <v>89</v>
      </c>
      <c r="AV930" s="14" t="s">
        <v>89</v>
      </c>
      <c r="AW930" s="14" t="s">
        <v>36</v>
      </c>
      <c r="AX930" s="14" t="s">
        <v>79</v>
      </c>
      <c r="AY930" s="255" t="s">
        <v>233</v>
      </c>
    </row>
    <row r="931" s="14" customFormat="1">
      <c r="A931" s="14"/>
      <c r="B931" s="245"/>
      <c r="C931" s="246"/>
      <c r="D931" s="236" t="s">
        <v>242</v>
      </c>
      <c r="E931" s="247" t="s">
        <v>1</v>
      </c>
      <c r="F931" s="248" t="s">
        <v>1788</v>
      </c>
      <c r="G931" s="246"/>
      <c r="H931" s="249">
        <v>52.960000000000001</v>
      </c>
      <c r="I931" s="250"/>
      <c r="J931" s="246"/>
      <c r="K931" s="246"/>
      <c r="L931" s="251"/>
      <c r="M931" s="252"/>
      <c r="N931" s="253"/>
      <c r="O931" s="253"/>
      <c r="P931" s="253"/>
      <c r="Q931" s="253"/>
      <c r="R931" s="253"/>
      <c r="S931" s="253"/>
      <c r="T931" s="254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5" t="s">
        <v>242</v>
      </c>
      <c r="AU931" s="255" t="s">
        <v>89</v>
      </c>
      <c r="AV931" s="14" t="s">
        <v>89</v>
      </c>
      <c r="AW931" s="14" t="s">
        <v>36</v>
      </c>
      <c r="AX931" s="14" t="s">
        <v>79</v>
      </c>
      <c r="AY931" s="255" t="s">
        <v>233</v>
      </c>
    </row>
    <row r="932" s="14" customFormat="1">
      <c r="A932" s="14"/>
      <c r="B932" s="245"/>
      <c r="C932" s="246"/>
      <c r="D932" s="236" t="s">
        <v>242</v>
      </c>
      <c r="E932" s="247" t="s">
        <v>1</v>
      </c>
      <c r="F932" s="248" t="s">
        <v>1789</v>
      </c>
      <c r="G932" s="246"/>
      <c r="H932" s="249">
        <v>87.072000000000003</v>
      </c>
      <c r="I932" s="250"/>
      <c r="J932" s="246"/>
      <c r="K932" s="246"/>
      <c r="L932" s="251"/>
      <c r="M932" s="252"/>
      <c r="N932" s="253"/>
      <c r="O932" s="253"/>
      <c r="P932" s="253"/>
      <c r="Q932" s="253"/>
      <c r="R932" s="253"/>
      <c r="S932" s="253"/>
      <c r="T932" s="254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5" t="s">
        <v>242</v>
      </c>
      <c r="AU932" s="255" t="s">
        <v>89</v>
      </c>
      <c r="AV932" s="14" t="s">
        <v>89</v>
      </c>
      <c r="AW932" s="14" t="s">
        <v>36</v>
      </c>
      <c r="AX932" s="14" t="s">
        <v>79</v>
      </c>
      <c r="AY932" s="255" t="s">
        <v>233</v>
      </c>
    </row>
    <row r="933" s="14" customFormat="1">
      <c r="A933" s="14"/>
      <c r="B933" s="245"/>
      <c r="C933" s="246"/>
      <c r="D933" s="236" t="s">
        <v>242</v>
      </c>
      <c r="E933" s="247" t="s">
        <v>1</v>
      </c>
      <c r="F933" s="248" t="s">
        <v>1790</v>
      </c>
      <c r="G933" s="246"/>
      <c r="H933" s="249">
        <v>126.47</v>
      </c>
      <c r="I933" s="250"/>
      <c r="J933" s="246"/>
      <c r="K933" s="246"/>
      <c r="L933" s="251"/>
      <c r="M933" s="252"/>
      <c r="N933" s="253"/>
      <c r="O933" s="253"/>
      <c r="P933" s="253"/>
      <c r="Q933" s="253"/>
      <c r="R933" s="253"/>
      <c r="S933" s="253"/>
      <c r="T933" s="254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5" t="s">
        <v>242</v>
      </c>
      <c r="AU933" s="255" t="s">
        <v>89</v>
      </c>
      <c r="AV933" s="14" t="s">
        <v>89</v>
      </c>
      <c r="AW933" s="14" t="s">
        <v>36</v>
      </c>
      <c r="AX933" s="14" t="s">
        <v>79</v>
      </c>
      <c r="AY933" s="255" t="s">
        <v>233</v>
      </c>
    </row>
    <row r="934" s="14" customFormat="1">
      <c r="A934" s="14"/>
      <c r="B934" s="245"/>
      <c r="C934" s="246"/>
      <c r="D934" s="236" t="s">
        <v>242</v>
      </c>
      <c r="E934" s="247" t="s">
        <v>1</v>
      </c>
      <c r="F934" s="248" t="s">
        <v>1791</v>
      </c>
      <c r="G934" s="246"/>
      <c r="H934" s="249">
        <v>51.207999999999998</v>
      </c>
      <c r="I934" s="250"/>
      <c r="J934" s="246"/>
      <c r="K934" s="246"/>
      <c r="L934" s="251"/>
      <c r="M934" s="252"/>
      <c r="N934" s="253"/>
      <c r="O934" s="253"/>
      <c r="P934" s="253"/>
      <c r="Q934" s="253"/>
      <c r="R934" s="253"/>
      <c r="S934" s="253"/>
      <c r="T934" s="254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5" t="s">
        <v>242</v>
      </c>
      <c r="AU934" s="255" t="s">
        <v>89</v>
      </c>
      <c r="AV934" s="14" t="s">
        <v>89</v>
      </c>
      <c r="AW934" s="14" t="s">
        <v>36</v>
      </c>
      <c r="AX934" s="14" t="s">
        <v>79</v>
      </c>
      <c r="AY934" s="255" t="s">
        <v>233</v>
      </c>
    </row>
    <row r="935" s="14" customFormat="1">
      <c r="A935" s="14"/>
      <c r="B935" s="245"/>
      <c r="C935" s="246"/>
      <c r="D935" s="236" t="s">
        <v>242</v>
      </c>
      <c r="E935" s="247" t="s">
        <v>1</v>
      </c>
      <c r="F935" s="248" t="s">
        <v>1792</v>
      </c>
      <c r="G935" s="246"/>
      <c r="H935" s="249">
        <v>209.01300000000001</v>
      </c>
      <c r="I935" s="250"/>
      <c r="J935" s="246"/>
      <c r="K935" s="246"/>
      <c r="L935" s="251"/>
      <c r="M935" s="252"/>
      <c r="N935" s="253"/>
      <c r="O935" s="253"/>
      <c r="P935" s="253"/>
      <c r="Q935" s="253"/>
      <c r="R935" s="253"/>
      <c r="S935" s="253"/>
      <c r="T935" s="254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5" t="s">
        <v>242</v>
      </c>
      <c r="AU935" s="255" t="s">
        <v>89</v>
      </c>
      <c r="AV935" s="14" t="s">
        <v>89</v>
      </c>
      <c r="AW935" s="14" t="s">
        <v>36</v>
      </c>
      <c r="AX935" s="14" t="s">
        <v>79</v>
      </c>
      <c r="AY935" s="255" t="s">
        <v>233</v>
      </c>
    </row>
    <row r="936" s="16" customFormat="1">
      <c r="A936" s="16"/>
      <c r="B936" s="277"/>
      <c r="C936" s="278"/>
      <c r="D936" s="236" t="s">
        <v>242</v>
      </c>
      <c r="E936" s="279" t="s">
        <v>1</v>
      </c>
      <c r="F936" s="280" t="s">
        <v>548</v>
      </c>
      <c r="G936" s="278"/>
      <c r="H936" s="281">
        <v>634.15700000000004</v>
      </c>
      <c r="I936" s="282"/>
      <c r="J936" s="278"/>
      <c r="K936" s="278"/>
      <c r="L936" s="283"/>
      <c r="M936" s="284"/>
      <c r="N936" s="285"/>
      <c r="O936" s="285"/>
      <c r="P936" s="285"/>
      <c r="Q936" s="285"/>
      <c r="R936" s="285"/>
      <c r="S936" s="285"/>
      <c r="T936" s="286"/>
      <c r="U936" s="16"/>
      <c r="V936" s="16"/>
      <c r="W936" s="16"/>
      <c r="X936" s="16"/>
      <c r="Y936" s="16"/>
      <c r="Z936" s="16"/>
      <c r="AA936" s="16"/>
      <c r="AB936" s="16"/>
      <c r="AC936" s="16"/>
      <c r="AD936" s="16"/>
      <c r="AE936" s="16"/>
      <c r="AT936" s="287" t="s">
        <v>242</v>
      </c>
      <c r="AU936" s="287" t="s">
        <v>89</v>
      </c>
      <c r="AV936" s="16" t="s">
        <v>111</v>
      </c>
      <c r="AW936" s="16" t="s">
        <v>36</v>
      </c>
      <c r="AX936" s="16" t="s">
        <v>79</v>
      </c>
      <c r="AY936" s="287" t="s">
        <v>233</v>
      </c>
    </row>
    <row r="937" s="14" customFormat="1">
      <c r="A937" s="14"/>
      <c r="B937" s="245"/>
      <c r="C937" s="246"/>
      <c r="D937" s="236" t="s">
        <v>242</v>
      </c>
      <c r="E937" s="247" t="s">
        <v>1</v>
      </c>
      <c r="F937" s="248" t="s">
        <v>1793</v>
      </c>
      <c r="G937" s="246"/>
      <c r="H937" s="249">
        <v>63.415999999999997</v>
      </c>
      <c r="I937" s="250"/>
      <c r="J937" s="246"/>
      <c r="K937" s="246"/>
      <c r="L937" s="251"/>
      <c r="M937" s="252"/>
      <c r="N937" s="253"/>
      <c r="O937" s="253"/>
      <c r="P937" s="253"/>
      <c r="Q937" s="253"/>
      <c r="R937" s="253"/>
      <c r="S937" s="253"/>
      <c r="T937" s="254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5" t="s">
        <v>242</v>
      </c>
      <c r="AU937" s="255" t="s">
        <v>89</v>
      </c>
      <c r="AV937" s="14" t="s">
        <v>89</v>
      </c>
      <c r="AW937" s="14" t="s">
        <v>36</v>
      </c>
      <c r="AX937" s="14" t="s">
        <v>79</v>
      </c>
      <c r="AY937" s="255" t="s">
        <v>233</v>
      </c>
    </row>
    <row r="938" s="15" customFormat="1">
      <c r="A938" s="15"/>
      <c r="B938" s="266"/>
      <c r="C938" s="267"/>
      <c r="D938" s="236" t="s">
        <v>242</v>
      </c>
      <c r="E938" s="268" t="s">
        <v>1</v>
      </c>
      <c r="F938" s="269" t="s">
        <v>307</v>
      </c>
      <c r="G938" s="267"/>
      <c r="H938" s="270">
        <v>697.57299999999998</v>
      </c>
      <c r="I938" s="271"/>
      <c r="J938" s="267"/>
      <c r="K938" s="267"/>
      <c r="L938" s="272"/>
      <c r="M938" s="273"/>
      <c r="N938" s="274"/>
      <c r="O938" s="274"/>
      <c r="P938" s="274"/>
      <c r="Q938" s="274"/>
      <c r="R938" s="274"/>
      <c r="S938" s="274"/>
      <c r="T938" s="275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T938" s="276" t="s">
        <v>242</v>
      </c>
      <c r="AU938" s="276" t="s">
        <v>89</v>
      </c>
      <c r="AV938" s="15" t="s">
        <v>240</v>
      </c>
      <c r="AW938" s="15" t="s">
        <v>36</v>
      </c>
      <c r="AX938" s="15" t="s">
        <v>87</v>
      </c>
      <c r="AY938" s="276" t="s">
        <v>233</v>
      </c>
    </row>
    <row r="939" s="2" customFormat="1" ht="22.2" customHeight="1">
      <c r="A939" s="39"/>
      <c r="B939" s="40"/>
      <c r="C939" s="221" t="s">
        <v>1794</v>
      </c>
      <c r="D939" s="221" t="s">
        <v>235</v>
      </c>
      <c r="E939" s="222" t="s">
        <v>1795</v>
      </c>
      <c r="F939" s="223" t="s">
        <v>1796</v>
      </c>
      <c r="G939" s="224" t="s">
        <v>238</v>
      </c>
      <c r="H939" s="225">
        <v>418.54399999999998</v>
      </c>
      <c r="I939" s="226"/>
      <c r="J939" s="227">
        <f>ROUND(I939*H939,2)</f>
        <v>0</v>
      </c>
      <c r="K939" s="223" t="s">
        <v>239</v>
      </c>
      <c r="L939" s="45"/>
      <c r="M939" s="228" t="s">
        <v>1</v>
      </c>
      <c r="N939" s="229" t="s">
        <v>44</v>
      </c>
      <c r="O939" s="92"/>
      <c r="P939" s="230">
        <f>O939*H939</f>
        <v>0</v>
      </c>
      <c r="Q939" s="230">
        <v>2.0000000000000002E-05</v>
      </c>
      <c r="R939" s="230">
        <f>Q939*H939</f>
        <v>0.0083708800000000007</v>
      </c>
      <c r="S939" s="230">
        <v>0</v>
      </c>
      <c r="T939" s="231">
        <f>S939*H939</f>
        <v>0</v>
      </c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R939" s="232" t="s">
        <v>324</v>
      </c>
      <c r="AT939" s="232" t="s">
        <v>235</v>
      </c>
      <c r="AU939" s="232" t="s">
        <v>89</v>
      </c>
      <c r="AY939" s="18" t="s">
        <v>233</v>
      </c>
      <c r="BE939" s="233">
        <f>IF(N939="základní",J939,0)</f>
        <v>0</v>
      </c>
      <c r="BF939" s="233">
        <f>IF(N939="snížená",J939,0)</f>
        <v>0</v>
      </c>
      <c r="BG939" s="233">
        <f>IF(N939="zákl. přenesená",J939,0)</f>
        <v>0</v>
      </c>
      <c r="BH939" s="233">
        <f>IF(N939="sníž. přenesená",J939,0)</f>
        <v>0</v>
      </c>
      <c r="BI939" s="233">
        <f>IF(N939="nulová",J939,0)</f>
        <v>0</v>
      </c>
      <c r="BJ939" s="18" t="s">
        <v>87</v>
      </c>
      <c r="BK939" s="233">
        <f>ROUND(I939*H939,2)</f>
        <v>0</v>
      </c>
      <c r="BL939" s="18" t="s">
        <v>324</v>
      </c>
      <c r="BM939" s="232" t="s">
        <v>1797</v>
      </c>
    </row>
    <row r="940" s="14" customFormat="1">
      <c r="A940" s="14"/>
      <c r="B940" s="245"/>
      <c r="C940" s="246"/>
      <c r="D940" s="236" t="s">
        <v>242</v>
      </c>
      <c r="E940" s="247" t="s">
        <v>1</v>
      </c>
      <c r="F940" s="248" t="s">
        <v>1798</v>
      </c>
      <c r="G940" s="246"/>
      <c r="H940" s="249">
        <v>418.54399999999998</v>
      </c>
      <c r="I940" s="250"/>
      <c r="J940" s="246"/>
      <c r="K940" s="246"/>
      <c r="L940" s="251"/>
      <c r="M940" s="288"/>
      <c r="N940" s="289"/>
      <c r="O940" s="289"/>
      <c r="P940" s="289"/>
      <c r="Q940" s="289"/>
      <c r="R940" s="289"/>
      <c r="S940" s="289"/>
      <c r="T940" s="290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5" t="s">
        <v>242</v>
      </c>
      <c r="AU940" s="255" t="s">
        <v>89</v>
      </c>
      <c r="AV940" s="14" t="s">
        <v>89</v>
      </c>
      <c r="AW940" s="14" t="s">
        <v>36</v>
      </c>
      <c r="AX940" s="14" t="s">
        <v>87</v>
      </c>
      <c r="AY940" s="255" t="s">
        <v>233</v>
      </c>
    </row>
    <row r="941" s="2" customFormat="1" ht="6.96" customHeight="1">
      <c r="A941" s="39"/>
      <c r="B941" s="67"/>
      <c r="C941" s="68"/>
      <c r="D941" s="68"/>
      <c r="E941" s="68"/>
      <c r="F941" s="68"/>
      <c r="G941" s="68"/>
      <c r="H941" s="68"/>
      <c r="I941" s="68"/>
      <c r="J941" s="68"/>
      <c r="K941" s="68"/>
      <c r="L941" s="45"/>
      <c r="M941" s="39"/>
      <c r="O941" s="39"/>
      <c r="P941" s="39"/>
      <c r="Q941" s="39"/>
      <c r="R941" s="39"/>
      <c r="S941" s="39"/>
      <c r="T941" s="39"/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</row>
  </sheetData>
  <sheetProtection sheet="1" autoFilter="0" formatColumns="0" formatRows="0" objects="1" scenarios="1" spinCount="100000" saltValue="asgYZiNLnPU+DLWORzcl7HAwkOIBm4X8qeT2gcgZaBZtRBsZLdutFdt06F1CJ6pV8qiSTzPrsmoGr2T+24kEVA==" hashValue="Rj/jwFkBG66CCU2MnT5PFrMC6U+Q8FLQuU2e9Pf3VoSq3iIUuerB4XcxBrLCh+1NNPWubnxdZ/DduI9HiKneDg==" algorithmName="SHA-512" password="CC35"/>
  <autoFilter ref="C135:K940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89</v>
      </c>
    </row>
    <row r="4" s="1" customFormat="1" ht="24.96" customHeight="1">
      <c r="B4" s="21"/>
      <c r="D4" s="140" t="s">
        <v>115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4" customHeight="1">
      <c r="B7" s="21"/>
      <c r="E7" s="143" t="str">
        <f>'Rekapitulace stavby'!K6</f>
        <v>VOŠ a SŠ zdravotnická ÚO_rekonstrukce střešního pláště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44" t="s">
        <v>1799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1800</v>
      </c>
      <c r="G12" s="39"/>
      <c r="H12" s="39"/>
      <c r="I12" s="142" t="s">
        <v>22</v>
      </c>
      <c r="J12" s="146" t="str">
        <f>'Rekapitulace stavby'!AN8</f>
        <v>13. 1. 2025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21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1801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39</v>
      </c>
      <c r="E30" s="39"/>
      <c r="F30" s="39"/>
      <c r="G30" s="39"/>
      <c r="H30" s="39"/>
      <c r="I30" s="39"/>
      <c r="J30" s="154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41</v>
      </c>
      <c r="G32" s="39"/>
      <c r="H32" s="39"/>
      <c r="I32" s="155" t="s">
        <v>40</v>
      </c>
      <c r="J32" s="155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43</v>
      </c>
      <c r="E33" s="142" t="s">
        <v>44</v>
      </c>
      <c r="F33" s="157">
        <f>ROUND((SUM(BE119:BE153)),  2)</f>
        <v>0</v>
      </c>
      <c r="G33" s="39"/>
      <c r="H33" s="39"/>
      <c r="I33" s="158">
        <v>0.20999999999999999</v>
      </c>
      <c r="J33" s="157">
        <f>ROUND(((SUM(BE119:BE153))*I33),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45</v>
      </c>
      <c r="F34" s="157">
        <f>ROUND((SUM(BF119:BF153)),  2)</f>
        <v>0</v>
      </c>
      <c r="G34" s="39"/>
      <c r="H34" s="39"/>
      <c r="I34" s="158">
        <v>0.12</v>
      </c>
      <c r="J34" s="157">
        <f>ROUND(((SUM(BF119:BF153))*I34),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46</v>
      </c>
      <c r="F35" s="157">
        <f>ROUND((SUM(BG119:BG153)),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47</v>
      </c>
      <c r="F36" s="157">
        <f>ROUND((SUM(BH119:BH153)),  2)</f>
        <v>0</v>
      </c>
      <c r="G36" s="39"/>
      <c r="H36" s="39"/>
      <c r="I36" s="158">
        <v>0.12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48</v>
      </c>
      <c r="F37" s="157">
        <f>ROUND((SUM(BI119:BI153)),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49</v>
      </c>
      <c r="E39" s="161"/>
      <c r="F39" s="161"/>
      <c r="G39" s="162" t="s">
        <v>50</v>
      </c>
      <c r="H39" s="163" t="s">
        <v>51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52</v>
      </c>
      <c r="E50" s="167"/>
      <c r="F50" s="167"/>
      <c r="G50" s="166" t="s">
        <v>53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54</v>
      </c>
      <c r="E61" s="169"/>
      <c r="F61" s="170" t="s">
        <v>55</v>
      </c>
      <c r="G61" s="168" t="s">
        <v>54</v>
      </c>
      <c r="H61" s="169"/>
      <c r="I61" s="169"/>
      <c r="J61" s="171" t="s">
        <v>55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56</v>
      </c>
      <c r="E65" s="172"/>
      <c r="F65" s="172"/>
      <c r="G65" s="166" t="s">
        <v>57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54</v>
      </c>
      <c r="E76" s="169"/>
      <c r="F76" s="170" t="s">
        <v>55</v>
      </c>
      <c r="G76" s="168" t="s">
        <v>54</v>
      </c>
      <c r="H76" s="169"/>
      <c r="I76" s="169"/>
      <c r="J76" s="171" t="s">
        <v>55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77" t="str">
        <f>E7</f>
        <v>VOŠ a SŠ zdravotnická ÚO_rekonstrukce střešního pláště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6" customHeight="1">
      <c r="A87" s="39"/>
      <c r="B87" s="40"/>
      <c r="C87" s="41"/>
      <c r="D87" s="41"/>
      <c r="E87" s="77" t="str">
        <f>E9</f>
        <v>D.1.4.1 -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Ústí nad Orlicí</v>
      </c>
      <c r="G89" s="41"/>
      <c r="H89" s="41"/>
      <c r="I89" s="33" t="s">
        <v>22</v>
      </c>
      <c r="J89" s="80" t="str">
        <f>IF(J12="","",J12)</f>
        <v>13. 1. 2025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6" customHeight="1">
      <c r="A91" s="39"/>
      <c r="B91" s="40"/>
      <c r="C91" s="33" t="s">
        <v>24</v>
      </c>
      <c r="D91" s="41"/>
      <c r="E91" s="41"/>
      <c r="F91" s="28" t="str">
        <f>E15</f>
        <v>Pardubický kraj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6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Roman Hroděj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194</v>
      </c>
      <c r="D94" s="179"/>
      <c r="E94" s="179"/>
      <c r="F94" s="179"/>
      <c r="G94" s="179"/>
      <c r="H94" s="179"/>
      <c r="I94" s="179"/>
      <c r="J94" s="180" t="s">
        <v>195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196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197</v>
      </c>
    </row>
    <row r="97" s="9" customFormat="1" ht="24.96" customHeight="1">
      <c r="A97" s="9"/>
      <c r="B97" s="182"/>
      <c r="C97" s="183"/>
      <c r="D97" s="184" t="s">
        <v>205</v>
      </c>
      <c r="E97" s="185"/>
      <c r="F97" s="185"/>
      <c r="G97" s="185"/>
      <c r="H97" s="185"/>
      <c r="I97" s="185"/>
      <c r="J97" s="186">
        <f>J120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1802</v>
      </c>
      <c r="E98" s="191"/>
      <c r="F98" s="191"/>
      <c r="G98" s="191"/>
      <c r="H98" s="191"/>
      <c r="I98" s="191"/>
      <c r="J98" s="192">
        <f>J121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2"/>
      <c r="C99" s="183"/>
      <c r="D99" s="184" t="s">
        <v>1803</v>
      </c>
      <c r="E99" s="185"/>
      <c r="F99" s="185"/>
      <c r="G99" s="185"/>
      <c r="H99" s="185"/>
      <c r="I99" s="185"/>
      <c r="J99" s="186">
        <f>J151</f>
        <v>0</v>
      </c>
      <c r="K99" s="183"/>
      <c r="L99" s="18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218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4.4" customHeight="1">
      <c r="A109" s="39"/>
      <c r="B109" s="40"/>
      <c r="C109" s="41"/>
      <c r="D109" s="41"/>
      <c r="E109" s="177" t="str">
        <f>E7</f>
        <v>VOŠ a SŠ zdravotnická ÚO_rekonstrukce střešního pláště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127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5.6" customHeight="1">
      <c r="A111" s="39"/>
      <c r="B111" s="40"/>
      <c r="C111" s="41"/>
      <c r="D111" s="41"/>
      <c r="E111" s="77" t="str">
        <f>E9</f>
        <v>D.1.4.1 - Elektroinstalace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Ústí nad Orlicí</v>
      </c>
      <c r="G113" s="41"/>
      <c r="H113" s="41"/>
      <c r="I113" s="33" t="s">
        <v>22</v>
      </c>
      <c r="J113" s="80" t="str">
        <f>IF(J12="","",J12)</f>
        <v>13. 1. 2025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6" customHeight="1">
      <c r="A115" s="39"/>
      <c r="B115" s="40"/>
      <c r="C115" s="33" t="s">
        <v>24</v>
      </c>
      <c r="D115" s="41"/>
      <c r="E115" s="41"/>
      <c r="F115" s="28" t="str">
        <f>E15</f>
        <v>Pardubický kraj</v>
      </c>
      <c r="G115" s="41"/>
      <c r="H115" s="41"/>
      <c r="I115" s="33" t="s">
        <v>32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6" customHeight="1">
      <c r="A116" s="39"/>
      <c r="B116" s="40"/>
      <c r="C116" s="33" t="s">
        <v>30</v>
      </c>
      <c r="D116" s="41"/>
      <c r="E116" s="41"/>
      <c r="F116" s="28" t="str">
        <f>IF(E18="","",E18)</f>
        <v>Vyplň údaj</v>
      </c>
      <c r="G116" s="41"/>
      <c r="H116" s="41"/>
      <c r="I116" s="33" t="s">
        <v>37</v>
      </c>
      <c r="J116" s="37" t="str">
        <f>E24</f>
        <v>Roman Hroděj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4"/>
      <c r="B118" s="195"/>
      <c r="C118" s="196" t="s">
        <v>219</v>
      </c>
      <c r="D118" s="197" t="s">
        <v>64</v>
      </c>
      <c r="E118" s="197" t="s">
        <v>60</v>
      </c>
      <c r="F118" s="197" t="s">
        <v>61</v>
      </c>
      <c r="G118" s="197" t="s">
        <v>220</v>
      </c>
      <c r="H118" s="197" t="s">
        <v>221</v>
      </c>
      <c r="I118" s="197" t="s">
        <v>222</v>
      </c>
      <c r="J118" s="197" t="s">
        <v>195</v>
      </c>
      <c r="K118" s="198" t="s">
        <v>223</v>
      </c>
      <c r="L118" s="199"/>
      <c r="M118" s="101" t="s">
        <v>1</v>
      </c>
      <c r="N118" s="102" t="s">
        <v>43</v>
      </c>
      <c r="O118" s="102" t="s">
        <v>224</v>
      </c>
      <c r="P118" s="102" t="s">
        <v>225</v>
      </c>
      <c r="Q118" s="102" t="s">
        <v>226</v>
      </c>
      <c r="R118" s="102" t="s">
        <v>227</v>
      </c>
      <c r="S118" s="102" t="s">
        <v>228</v>
      </c>
      <c r="T118" s="103" t="s">
        <v>229</v>
      </c>
      <c r="U118" s="194"/>
      <c r="V118" s="194"/>
      <c r="W118" s="194"/>
      <c r="X118" s="194"/>
      <c r="Y118" s="194"/>
      <c r="Z118" s="194"/>
      <c r="AA118" s="194"/>
      <c r="AB118" s="194"/>
      <c r="AC118" s="194"/>
      <c r="AD118" s="194"/>
      <c r="AE118" s="194"/>
    </row>
    <row r="119" s="2" customFormat="1" ht="22.8" customHeight="1">
      <c r="A119" s="39"/>
      <c r="B119" s="40"/>
      <c r="C119" s="108" t="s">
        <v>230</v>
      </c>
      <c r="D119" s="41"/>
      <c r="E119" s="41"/>
      <c r="F119" s="41"/>
      <c r="G119" s="41"/>
      <c r="H119" s="41"/>
      <c r="I119" s="41"/>
      <c r="J119" s="200">
        <f>BK119</f>
        <v>0</v>
      </c>
      <c r="K119" s="41"/>
      <c r="L119" s="45"/>
      <c r="M119" s="104"/>
      <c r="N119" s="201"/>
      <c r="O119" s="105"/>
      <c r="P119" s="202">
        <f>P120+P151</f>
        <v>0</v>
      </c>
      <c r="Q119" s="105"/>
      <c r="R119" s="202">
        <f>R120+R151</f>
        <v>0.10457</v>
      </c>
      <c r="S119" s="105"/>
      <c r="T119" s="203">
        <f>T120+T151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78</v>
      </c>
      <c r="AU119" s="18" t="s">
        <v>197</v>
      </c>
      <c r="BK119" s="204">
        <f>BK120+BK151</f>
        <v>0</v>
      </c>
    </row>
    <row r="120" s="12" customFormat="1" ht="25.92" customHeight="1">
      <c r="A120" s="12"/>
      <c r="B120" s="205"/>
      <c r="C120" s="206"/>
      <c r="D120" s="207" t="s">
        <v>78</v>
      </c>
      <c r="E120" s="208" t="s">
        <v>647</v>
      </c>
      <c r="F120" s="208" t="s">
        <v>648</v>
      </c>
      <c r="G120" s="206"/>
      <c r="H120" s="206"/>
      <c r="I120" s="209"/>
      <c r="J120" s="210">
        <f>BK120</f>
        <v>0</v>
      </c>
      <c r="K120" s="206"/>
      <c r="L120" s="211"/>
      <c r="M120" s="212"/>
      <c r="N120" s="213"/>
      <c r="O120" s="213"/>
      <c r="P120" s="214">
        <f>P121</f>
        <v>0</v>
      </c>
      <c r="Q120" s="213"/>
      <c r="R120" s="214">
        <f>R121</f>
        <v>0.10457</v>
      </c>
      <c r="S120" s="213"/>
      <c r="T120" s="215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6" t="s">
        <v>89</v>
      </c>
      <c r="AT120" s="217" t="s">
        <v>78</v>
      </c>
      <c r="AU120" s="217" t="s">
        <v>79</v>
      </c>
      <c r="AY120" s="216" t="s">
        <v>233</v>
      </c>
      <c r="BK120" s="218">
        <f>BK121</f>
        <v>0</v>
      </c>
    </row>
    <row r="121" s="12" customFormat="1" ht="22.8" customHeight="1">
      <c r="A121" s="12"/>
      <c r="B121" s="205"/>
      <c r="C121" s="206"/>
      <c r="D121" s="207" t="s">
        <v>78</v>
      </c>
      <c r="E121" s="219" t="s">
        <v>1804</v>
      </c>
      <c r="F121" s="219" t="s">
        <v>1805</v>
      </c>
      <c r="G121" s="206"/>
      <c r="H121" s="206"/>
      <c r="I121" s="209"/>
      <c r="J121" s="220">
        <f>BK121</f>
        <v>0</v>
      </c>
      <c r="K121" s="206"/>
      <c r="L121" s="211"/>
      <c r="M121" s="212"/>
      <c r="N121" s="213"/>
      <c r="O121" s="213"/>
      <c r="P121" s="214">
        <f>SUM(P122:P150)</f>
        <v>0</v>
      </c>
      <c r="Q121" s="213"/>
      <c r="R121" s="214">
        <f>SUM(R122:R150)</f>
        <v>0.10457</v>
      </c>
      <c r="S121" s="213"/>
      <c r="T121" s="215">
        <f>SUM(T122:T150)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6" t="s">
        <v>89</v>
      </c>
      <c r="AT121" s="217" t="s">
        <v>78</v>
      </c>
      <c r="AU121" s="217" t="s">
        <v>87</v>
      </c>
      <c r="AY121" s="216" t="s">
        <v>233</v>
      </c>
      <c r="BK121" s="218">
        <f>SUM(BK122:BK150)</f>
        <v>0</v>
      </c>
    </row>
    <row r="122" s="2" customFormat="1" ht="22.2" customHeight="1">
      <c r="A122" s="39"/>
      <c r="B122" s="40"/>
      <c r="C122" s="221" t="s">
        <v>87</v>
      </c>
      <c r="D122" s="221" t="s">
        <v>235</v>
      </c>
      <c r="E122" s="222" t="s">
        <v>1806</v>
      </c>
      <c r="F122" s="223" t="s">
        <v>1807</v>
      </c>
      <c r="G122" s="224" t="s">
        <v>332</v>
      </c>
      <c r="H122" s="225">
        <v>65</v>
      </c>
      <c r="I122" s="226"/>
      <c r="J122" s="227">
        <f>ROUND(I122*H122,2)</f>
        <v>0</v>
      </c>
      <c r="K122" s="223" t="s">
        <v>1</v>
      </c>
      <c r="L122" s="45"/>
      <c r="M122" s="228" t="s">
        <v>1</v>
      </c>
      <c r="N122" s="229" t="s">
        <v>44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324</v>
      </c>
      <c r="AT122" s="232" t="s">
        <v>235</v>
      </c>
      <c r="AU122" s="232" t="s">
        <v>89</v>
      </c>
      <c r="AY122" s="18" t="s">
        <v>233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87</v>
      </c>
      <c r="BK122" s="233">
        <f>ROUND(I122*H122,2)</f>
        <v>0</v>
      </c>
      <c r="BL122" s="18" t="s">
        <v>324</v>
      </c>
      <c r="BM122" s="232" t="s">
        <v>1808</v>
      </c>
    </row>
    <row r="123" s="2" customFormat="1" ht="14.4" customHeight="1">
      <c r="A123" s="39"/>
      <c r="B123" s="40"/>
      <c r="C123" s="256" t="s">
        <v>89</v>
      </c>
      <c r="D123" s="256" t="s">
        <v>284</v>
      </c>
      <c r="E123" s="257" t="s">
        <v>1809</v>
      </c>
      <c r="F123" s="258" t="s">
        <v>1810</v>
      </c>
      <c r="G123" s="259" t="s">
        <v>332</v>
      </c>
      <c r="H123" s="260">
        <v>68.25</v>
      </c>
      <c r="I123" s="261"/>
      <c r="J123" s="262">
        <f>ROUND(I123*H123,2)</f>
        <v>0</v>
      </c>
      <c r="K123" s="258" t="s">
        <v>1</v>
      </c>
      <c r="L123" s="263"/>
      <c r="M123" s="264" t="s">
        <v>1</v>
      </c>
      <c r="N123" s="265" t="s">
        <v>44</v>
      </c>
      <c r="O123" s="92"/>
      <c r="P123" s="230">
        <f>O123*H123</f>
        <v>0</v>
      </c>
      <c r="Q123" s="230">
        <v>0.00018000000000000001</v>
      </c>
      <c r="R123" s="230">
        <f>Q123*H123</f>
        <v>0.012285000000000001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414</v>
      </c>
      <c r="AT123" s="232" t="s">
        <v>284</v>
      </c>
      <c r="AU123" s="232" t="s">
        <v>89</v>
      </c>
      <c r="AY123" s="18" t="s">
        <v>233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87</v>
      </c>
      <c r="BK123" s="233">
        <f>ROUND(I123*H123,2)</f>
        <v>0</v>
      </c>
      <c r="BL123" s="18" t="s">
        <v>324</v>
      </c>
      <c r="BM123" s="232" t="s">
        <v>1811</v>
      </c>
    </row>
    <row r="124" s="14" customFormat="1">
      <c r="A124" s="14"/>
      <c r="B124" s="245"/>
      <c r="C124" s="246"/>
      <c r="D124" s="236" t="s">
        <v>242</v>
      </c>
      <c r="E124" s="247" t="s">
        <v>1</v>
      </c>
      <c r="F124" s="248" t="s">
        <v>1812</v>
      </c>
      <c r="G124" s="246"/>
      <c r="H124" s="249">
        <v>68.25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242</v>
      </c>
      <c r="AU124" s="255" t="s">
        <v>89</v>
      </c>
      <c r="AV124" s="14" t="s">
        <v>89</v>
      </c>
      <c r="AW124" s="14" t="s">
        <v>36</v>
      </c>
      <c r="AX124" s="14" t="s">
        <v>87</v>
      </c>
      <c r="AY124" s="255" t="s">
        <v>233</v>
      </c>
    </row>
    <row r="125" s="2" customFormat="1" ht="30" customHeight="1">
      <c r="A125" s="39"/>
      <c r="B125" s="40"/>
      <c r="C125" s="221" t="s">
        <v>111</v>
      </c>
      <c r="D125" s="221" t="s">
        <v>235</v>
      </c>
      <c r="E125" s="222" t="s">
        <v>1813</v>
      </c>
      <c r="F125" s="223" t="s">
        <v>1814</v>
      </c>
      <c r="G125" s="224" t="s">
        <v>565</v>
      </c>
      <c r="H125" s="225">
        <v>10</v>
      </c>
      <c r="I125" s="226"/>
      <c r="J125" s="227">
        <f>ROUND(I125*H125,2)</f>
        <v>0</v>
      </c>
      <c r="K125" s="223" t="s">
        <v>1</v>
      </c>
      <c r="L125" s="45"/>
      <c r="M125" s="228" t="s">
        <v>1</v>
      </c>
      <c r="N125" s="229" t="s">
        <v>44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324</v>
      </c>
      <c r="AT125" s="232" t="s">
        <v>235</v>
      </c>
      <c r="AU125" s="232" t="s">
        <v>89</v>
      </c>
      <c r="AY125" s="18" t="s">
        <v>233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87</v>
      </c>
      <c r="BK125" s="233">
        <f>ROUND(I125*H125,2)</f>
        <v>0</v>
      </c>
      <c r="BL125" s="18" t="s">
        <v>324</v>
      </c>
      <c r="BM125" s="232" t="s">
        <v>1815</v>
      </c>
    </row>
    <row r="126" s="2" customFormat="1" ht="14.4" customHeight="1">
      <c r="A126" s="39"/>
      <c r="B126" s="40"/>
      <c r="C126" s="256" t="s">
        <v>240</v>
      </c>
      <c r="D126" s="256" t="s">
        <v>284</v>
      </c>
      <c r="E126" s="257" t="s">
        <v>1816</v>
      </c>
      <c r="F126" s="258" t="s">
        <v>1817</v>
      </c>
      <c r="G126" s="259" t="s">
        <v>565</v>
      </c>
      <c r="H126" s="260">
        <v>30</v>
      </c>
      <c r="I126" s="261"/>
      <c r="J126" s="262">
        <f>ROUND(I126*H126,2)</f>
        <v>0</v>
      </c>
      <c r="K126" s="258" t="s">
        <v>1</v>
      </c>
      <c r="L126" s="263"/>
      <c r="M126" s="264" t="s">
        <v>1</v>
      </c>
      <c r="N126" s="265" t="s">
        <v>44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414</v>
      </c>
      <c r="AT126" s="232" t="s">
        <v>284</v>
      </c>
      <c r="AU126" s="232" t="s">
        <v>89</v>
      </c>
      <c r="AY126" s="18" t="s">
        <v>233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87</v>
      </c>
      <c r="BK126" s="233">
        <f>ROUND(I126*H126,2)</f>
        <v>0</v>
      </c>
      <c r="BL126" s="18" t="s">
        <v>324</v>
      </c>
      <c r="BM126" s="232" t="s">
        <v>1818</v>
      </c>
    </row>
    <row r="127" s="2" customFormat="1" ht="14.4" customHeight="1">
      <c r="A127" s="39"/>
      <c r="B127" s="40"/>
      <c r="C127" s="256" t="s">
        <v>259</v>
      </c>
      <c r="D127" s="256" t="s">
        <v>284</v>
      </c>
      <c r="E127" s="257" t="s">
        <v>1819</v>
      </c>
      <c r="F127" s="258" t="s">
        <v>1820</v>
      </c>
      <c r="G127" s="259" t="s">
        <v>565</v>
      </c>
      <c r="H127" s="260">
        <v>10</v>
      </c>
      <c r="I127" s="261"/>
      <c r="J127" s="262">
        <f>ROUND(I127*H127,2)</f>
        <v>0</v>
      </c>
      <c r="K127" s="258" t="s">
        <v>1</v>
      </c>
      <c r="L127" s="263"/>
      <c r="M127" s="264" t="s">
        <v>1</v>
      </c>
      <c r="N127" s="265" t="s">
        <v>44</v>
      </c>
      <c r="O127" s="92"/>
      <c r="P127" s="230">
        <f>O127*H127</f>
        <v>0</v>
      </c>
      <c r="Q127" s="230">
        <v>9.0000000000000006E-05</v>
      </c>
      <c r="R127" s="230">
        <f>Q127*H127</f>
        <v>0.00090000000000000008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414</v>
      </c>
      <c r="AT127" s="232" t="s">
        <v>284</v>
      </c>
      <c r="AU127" s="232" t="s">
        <v>89</v>
      </c>
      <c r="AY127" s="18" t="s">
        <v>233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87</v>
      </c>
      <c r="BK127" s="233">
        <f>ROUND(I127*H127,2)</f>
        <v>0</v>
      </c>
      <c r="BL127" s="18" t="s">
        <v>324</v>
      </c>
      <c r="BM127" s="232" t="s">
        <v>1821</v>
      </c>
    </row>
    <row r="128" s="2" customFormat="1" ht="22.2" customHeight="1">
      <c r="A128" s="39"/>
      <c r="B128" s="40"/>
      <c r="C128" s="221" t="s">
        <v>266</v>
      </c>
      <c r="D128" s="221" t="s">
        <v>235</v>
      </c>
      <c r="E128" s="222" t="s">
        <v>1822</v>
      </c>
      <c r="F128" s="223" t="s">
        <v>1823</v>
      </c>
      <c r="G128" s="224" t="s">
        <v>332</v>
      </c>
      <c r="H128" s="225">
        <v>6</v>
      </c>
      <c r="I128" s="226"/>
      <c r="J128" s="227">
        <f>ROUND(I128*H128,2)</f>
        <v>0</v>
      </c>
      <c r="K128" s="223" t="s">
        <v>1</v>
      </c>
      <c r="L128" s="45"/>
      <c r="M128" s="228" t="s">
        <v>1</v>
      </c>
      <c r="N128" s="229" t="s">
        <v>44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324</v>
      </c>
      <c r="AT128" s="232" t="s">
        <v>235</v>
      </c>
      <c r="AU128" s="232" t="s">
        <v>89</v>
      </c>
      <c r="AY128" s="18" t="s">
        <v>233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87</v>
      </c>
      <c r="BK128" s="233">
        <f>ROUND(I128*H128,2)</f>
        <v>0</v>
      </c>
      <c r="BL128" s="18" t="s">
        <v>324</v>
      </c>
      <c r="BM128" s="232" t="s">
        <v>1824</v>
      </c>
    </row>
    <row r="129" s="2" customFormat="1" ht="14.4" customHeight="1">
      <c r="A129" s="39"/>
      <c r="B129" s="40"/>
      <c r="C129" s="256" t="s">
        <v>273</v>
      </c>
      <c r="D129" s="256" t="s">
        <v>284</v>
      </c>
      <c r="E129" s="257" t="s">
        <v>1825</v>
      </c>
      <c r="F129" s="258" t="s">
        <v>1826</v>
      </c>
      <c r="G129" s="259" t="s">
        <v>332</v>
      </c>
      <c r="H129" s="260">
        <v>6.9000000000000004</v>
      </c>
      <c r="I129" s="261"/>
      <c r="J129" s="262">
        <f>ROUND(I129*H129,2)</f>
        <v>0</v>
      </c>
      <c r="K129" s="258" t="s">
        <v>1</v>
      </c>
      <c r="L129" s="263"/>
      <c r="M129" s="264" t="s">
        <v>1</v>
      </c>
      <c r="N129" s="265" t="s">
        <v>44</v>
      </c>
      <c r="O129" s="92"/>
      <c r="P129" s="230">
        <f>O129*H129</f>
        <v>0</v>
      </c>
      <c r="Q129" s="230">
        <v>5.0000000000000002E-05</v>
      </c>
      <c r="R129" s="230">
        <f>Q129*H129</f>
        <v>0.00034500000000000004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414</v>
      </c>
      <c r="AT129" s="232" t="s">
        <v>284</v>
      </c>
      <c r="AU129" s="232" t="s">
        <v>89</v>
      </c>
      <c r="AY129" s="18" t="s">
        <v>233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87</v>
      </c>
      <c r="BK129" s="233">
        <f>ROUND(I129*H129,2)</f>
        <v>0</v>
      </c>
      <c r="BL129" s="18" t="s">
        <v>324</v>
      </c>
      <c r="BM129" s="232" t="s">
        <v>1827</v>
      </c>
    </row>
    <row r="130" s="14" customFormat="1">
      <c r="A130" s="14"/>
      <c r="B130" s="245"/>
      <c r="C130" s="246"/>
      <c r="D130" s="236" t="s">
        <v>242</v>
      </c>
      <c r="E130" s="247" t="s">
        <v>1</v>
      </c>
      <c r="F130" s="248" t="s">
        <v>1828</v>
      </c>
      <c r="G130" s="246"/>
      <c r="H130" s="249">
        <v>6.9000000000000004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242</v>
      </c>
      <c r="AU130" s="255" t="s">
        <v>89</v>
      </c>
      <c r="AV130" s="14" t="s">
        <v>89</v>
      </c>
      <c r="AW130" s="14" t="s">
        <v>36</v>
      </c>
      <c r="AX130" s="14" t="s">
        <v>87</v>
      </c>
      <c r="AY130" s="255" t="s">
        <v>233</v>
      </c>
    </row>
    <row r="131" s="2" customFormat="1" ht="22.2" customHeight="1">
      <c r="A131" s="39"/>
      <c r="B131" s="40"/>
      <c r="C131" s="221" t="s">
        <v>279</v>
      </c>
      <c r="D131" s="221" t="s">
        <v>235</v>
      </c>
      <c r="E131" s="222" t="s">
        <v>1829</v>
      </c>
      <c r="F131" s="223" t="s">
        <v>1830</v>
      </c>
      <c r="G131" s="224" t="s">
        <v>332</v>
      </c>
      <c r="H131" s="225">
        <v>100</v>
      </c>
      <c r="I131" s="226"/>
      <c r="J131" s="227">
        <f>ROUND(I131*H131,2)</f>
        <v>0</v>
      </c>
      <c r="K131" s="223" t="s">
        <v>1</v>
      </c>
      <c r="L131" s="45"/>
      <c r="M131" s="228" t="s">
        <v>1</v>
      </c>
      <c r="N131" s="229" t="s">
        <v>44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324</v>
      </c>
      <c r="AT131" s="232" t="s">
        <v>235</v>
      </c>
      <c r="AU131" s="232" t="s">
        <v>89</v>
      </c>
      <c r="AY131" s="18" t="s">
        <v>233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87</v>
      </c>
      <c r="BK131" s="233">
        <f>ROUND(I131*H131,2)</f>
        <v>0</v>
      </c>
      <c r="BL131" s="18" t="s">
        <v>324</v>
      </c>
      <c r="BM131" s="232" t="s">
        <v>1831</v>
      </c>
    </row>
    <row r="132" s="2" customFormat="1" ht="14.4" customHeight="1">
      <c r="A132" s="39"/>
      <c r="B132" s="40"/>
      <c r="C132" s="256" t="s">
        <v>283</v>
      </c>
      <c r="D132" s="256" t="s">
        <v>284</v>
      </c>
      <c r="E132" s="257" t="s">
        <v>1832</v>
      </c>
      <c r="F132" s="258" t="s">
        <v>1833</v>
      </c>
      <c r="G132" s="259" t="s">
        <v>332</v>
      </c>
      <c r="H132" s="260">
        <v>115</v>
      </c>
      <c r="I132" s="261"/>
      <c r="J132" s="262">
        <f>ROUND(I132*H132,2)</f>
        <v>0</v>
      </c>
      <c r="K132" s="258" t="s">
        <v>1</v>
      </c>
      <c r="L132" s="263"/>
      <c r="M132" s="264" t="s">
        <v>1</v>
      </c>
      <c r="N132" s="265" t="s">
        <v>44</v>
      </c>
      <c r="O132" s="92"/>
      <c r="P132" s="230">
        <f>O132*H132</f>
        <v>0</v>
      </c>
      <c r="Q132" s="230">
        <v>0.00012</v>
      </c>
      <c r="R132" s="230">
        <f>Q132*H132</f>
        <v>0.0138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414</v>
      </c>
      <c r="AT132" s="232" t="s">
        <v>284</v>
      </c>
      <c r="AU132" s="232" t="s">
        <v>89</v>
      </c>
      <c r="AY132" s="18" t="s">
        <v>233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87</v>
      </c>
      <c r="BK132" s="233">
        <f>ROUND(I132*H132,2)</f>
        <v>0</v>
      </c>
      <c r="BL132" s="18" t="s">
        <v>324</v>
      </c>
      <c r="BM132" s="232" t="s">
        <v>1834</v>
      </c>
    </row>
    <row r="133" s="14" customFormat="1">
      <c r="A133" s="14"/>
      <c r="B133" s="245"/>
      <c r="C133" s="246"/>
      <c r="D133" s="236" t="s">
        <v>242</v>
      </c>
      <c r="E133" s="247" t="s">
        <v>1</v>
      </c>
      <c r="F133" s="248" t="s">
        <v>1835</v>
      </c>
      <c r="G133" s="246"/>
      <c r="H133" s="249">
        <v>115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242</v>
      </c>
      <c r="AU133" s="255" t="s">
        <v>89</v>
      </c>
      <c r="AV133" s="14" t="s">
        <v>89</v>
      </c>
      <c r="AW133" s="14" t="s">
        <v>36</v>
      </c>
      <c r="AX133" s="14" t="s">
        <v>87</v>
      </c>
      <c r="AY133" s="255" t="s">
        <v>233</v>
      </c>
    </row>
    <row r="134" s="2" customFormat="1" ht="22.2" customHeight="1">
      <c r="A134" s="39"/>
      <c r="B134" s="40"/>
      <c r="C134" s="221" t="s">
        <v>289</v>
      </c>
      <c r="D134" s="221" t="s">
        <v>235</v>
      </c>
      <c r="E134" s="222" t="s">
        <v>1836</v>
      </c>
      <c r="F134" s="223" t="s">
        <v>1837</v>
      </c>
      <c r="G134" s="224" t="s">
        <v>565</v>
      </c>
      <c r="H134" s="225">
        <v>2</v>
      </c>
      <c r="I134" s="226"/>
      <c r="J134" s="227">
        <f>ROUND(I134*H134,2)</f>
        <v>0</v>
      </c>
      <c r="K134" s="223" t="s">
        <v>1</v>
      </c>
      <c r="L134" s="45"/>
      <c r="M134" s="228" t="s">
        <v>1</v>
      </c>
      <c r="N134" s="229" t="s">
        <v>44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324</v>
      </c>
      <c r="AT134" s="232" t="s">
        <v>235</v>
      </c>
      <c r="AU134" s="232" t="s">
        <v>89</v>
      </c>
      <c r="AY134" s="18" t="s">
        <v>233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87</v>
      </c>
      <c r="BK134" s="233">
        <f>ROUND(I134*H134,2)</f>
        <v>0</v>
      </c>
      <c r="BL134" s="18" t="s">
        <v>324</v>
      </c>
      <c r="BM134" s="232" t="s">
        <v>1838</v>
      </c>
    </row>
    <row r="135" s="2" customFormat="1" ht="14.4" customHeight="1">
      <c r="A135" s="39"/>
      <c r="B135" s="40"/>
      <c r="C135" s="256" t="s">
        <v>295</v>
      </c>
      <c r="D135" s="256" t="s">
        <v>284</v>
      </c>
      <c r="E135" s="257" t="s">
        <v>1839</v>
      </c>
      <c r="F135" s="258" t="s">
        <v>1840</v>
      </c>
      <c r="G135" s="259" t="s">
        <v>565</v>
      </c>
      <c r="H135" s="260">
        <v>2</v>
      </c>
      <c r="I135" s="261"/>
      <c r="J135" s="262">
        <f>ROUND(I135*H135,2)</f>
        <v>0</v>
      </c>
      <c r="K135" s="258" t="s">
        <v>1</v>
      </c>
      <c r="L135" s="263"/>
      <c r="M135" s="264" t="s">
        <v>1</v>
      </c>
      <c r="N135" s="265" t="s">
        <v>44</v>
      </c>
      <c r="O135" s="92"/>
      <c r="P135" s="230">
        <f>O135*H135</f>
        <v>0</v>
      </c>
      <c r="Q135" s="230">
        <v>9.0000000000000006E-05</v>
      </c>
      <c r="R135" s="230">
        <f>Q135*H135</f>
        <v>0.00018000000000000001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414</v>
      </c>
      <c r="AT135" s="232" t="s">
        <v>284</v>
      </c>
      <c r="AU135" s="232" t="s">
        <v>89</v>
      </c>
      <c r="AY135" s="18" t="s">
        <v>233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87</v>
      </c>
      <c r="BK135" s="233">
        <f>ROUND(I135*H135,2)</f>
        <v>0</v>
      </c>
      <c r="BL135" s="18" t="s">
        <v>324</v>
      </c>
      <c r="BM135" s="232" t="s">
        <v>1841</v>
      </c>
    </row>
    <row r="136" s="2" customFormat="1" ht="14.4" customHeight="1">
      <c r="A136" s="39"/>
      <c r="B136" s="40"/>
      <c r="C136" s="221" t="s">
        <v>8</v>
      </c>
      <c r="D136" s="221" t="s">
        <v>235</v>
      </c>
      <c r="E136" s="222" t="s">
        <v>1842</v>
      </c>
      <c r="F136" s="223" t="s">
        <v>1843</v>
      </c>
      <c r="G136" s="224" t="s">
        <v>565</v>
      </c>
      <c r="H136" s="225">
        <v>2</v>
      </c>
      <c r="I136" s="226"/>
      <c r="J136" s="227">
        <f>ROUND(I136*H136,2)</f>
        <v>0</v>
      </c>
      <c r="K136" s="223" t="s">
        <v>1</v>
      </c>
      <c r="L136" s="45"/>
      <c r="M136" s="228" t="s">
        <v>1</v>
      </c>
      <c r="N136" s="229" t="s">
        <v>44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324</v>
      </c>
      <c r="AT136" s="232" t="s">
        <v>235</v>
      </c>
      <c r="AU136" s="232" t="s">
        <v>89</v>
      </c>
      <c r="AY136" s="18" t="s">
        <v>233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87</v>
      </c>
      <c r="BK136" s="233">
        <f>ROUND(I136*H136,2)</f>
        <v>0</v>
      </c>
      <c r="BL136" s="18" t="s">
        <v>324</v>
      </c>
      <c r="BM136" s="232" t="s">
        <v>1844</v>
      </c>
    </row>
    <row r="137" s="2" customFormat="1" ht="14.4" customHeight="1">
      <c r="A137" s="39"/>
      <c r="B137" s="40"/>
      <c r="C137" s="256" t="s">
        <v>308</v>
      </c>
      <c r="D137" s="256" t="s">
        <v>284</v>
      </c>
      <c r="E137" s="257" t="s">
        <v>1747</v>
      </c>
      <c r="F137" s="258" t="s">
        <v>1845</v>
      </c>
      <c r="G137" s="259" t="s">
        <v>565</v>
      </c>
      <c r="H137" s="260">
        <v>2</v>
      </c>
      <c r="I137" s="261"/>
      <c r="J137" s="262">
        <f>ROUND(I137*H137,2)</f>
        <v>0</v>
      </c>
      <c r="K137" s="258" t="s">
        <v>1</v>
      </c>
      <c r="L137" s="263"/>
      <c r="M137" s="264" t="s">
        <v>1</v>
      </c>
      <c r="N137" s="265" t="s">
        <v>44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414</v>
      </c>
      <c r="AT137" s="232" t="s">
        <v>284</v>
      </c>
      <c r="AU137" s="232" t="s">
        <v>89</v>
      </c>
      <c r="AY137" s="18" t="s">
        <v>233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87</v>
      </c>
      <c r="BK137" s="233">
        <f>ROUND(I137*H137,2)</f>
        <v>0</v>
      </c>
      <c r="BL137" s="18" t="s">
        <v>324</v>
      </c>
      <c r="BM137" s="232" t="s">
        <v>1846</v>
      </c>
    </row>
    <row r="138" s="2" customFormat="1" ht="22.2" customHeight="1">
      <c r="A138" s="39"/>
      <c r="B138" s="40"/>
      <c r="C138" s="221" t="s">
        <v>314</v>
      </c>
      <c r="D138" s="221" t="s">
        <v>235</v>
      </c>
      <c r="E138" s="222" t="s">
        <v>1847</v>
      </c>
      <c r="F138" s="223" t="s">
        <v>1848</v>
      </c>
      <c r="G138" s="224" t="s">
        <v>565</v>
      </c>
      <c r="H138" s="225">
        <v>28</v>
      </c>
      <c r="I138" s="226"/>
      <c r="J138" s="227">
        <f>ROUND(I138*H138,2)</f>
        <v>0</v>
      </c>
      <c r="K138" s="223" t="s">
        <v>1</v>
      </c>
      <c r="L138" s="45"/>
      <c r="M138" s="228" t="s">
        <v>1</v>
      </c>
      <c r="N138" s="229" t="s">
        <v>44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324</v>
      </c>
      <c r="AT138" s="232" t="s">
        <v>235</v>
      </c>
      <c r="AU138" s="232" t="s">
        <v>89</v>
      </c>
      <c r="AY138" s="18" t="s">
        <v>233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87</v>
      </c>
      <c r="BK138" s="233">
        <f>ROUND(I138*H138,2)</f>
        <v>0</v>
      </c>
      <c r="BL138" s="18" t="s">
        <v>324</v>
      </c>
      <c r="BM138" s="232" t="s">
        <v>1849</v>
      </c>
    </row>
    <row r="139" s="2" customFormat="1" ht="22.2" customHeight="1">
      <c r="A139" s="39"/>
      <c r="B139" s="40"/>
      <c r="C139" s="221" t="s">
        <v>319</v>
      </c>
      <c r="D139" s="221" t="s">
        <v>235</v>
      </c>
      <c r="E139" s="222" t="s">
        <v>1850</v>
      </c>
      <c r="F139" s="223" t="s">
        <v>1851</v>
      </c>
      <c r="G139" s="224" t="s">
        <v>565</v>
      </c>
      <c r="H139" s="225">
        <v>7</v>
      </c>
      <c r="I139" s="226"/>
      <c r="J139" s="227">
        <f>ROUND(I139*H139,2)</f>
        <v>0</v>
      </c>
      <c r="K139" s="223" t="s">
        <v>1</v>
      </c>
      <c r="L139" s="45"/>
      <c r="M139" s="228" t="s">
        <v>1</v>
      </c>
      <c r="N139" s="229" t="s">
        <v>44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324</v>
      </c>
      <c r="AT139" s="232" t="s">
        <v>235</v>
      </c>
      <c r="AU139" s="232" t="s">
        <v>89</v>
      </c>
      <c r="AY139" s="18" t="s">
        <v>233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87</v>
      </c>
      <c r="BK139" s="233">
        <f>ROUND(I139*H139,2)</f>
        <v>0</v>
      </c>
      <c r="BL139" s="18" t="s">
        <v>324</v>
      </c>
      <c r="BM139" s="232" t="s">
        <v>1852</v>
      </c>
    </row>
    <row r="140" s="2" customFormat="1" ht="14.4" customHeight="1">
      <c r="A140" s="39"/>
      <c r="B140" s="40"/>
      <c r="C140" s="256" t="s">
        <v>324</v>
      </c>
      <c r="D140" s="256" t="s">
        <v>284</v>
      </c>
      <c r="E140" s="257" t="s">
        <v>1687</v>
      </c>
      <c r="F140" s="258" t="s">
        <v>1853</v>
      </c>
      <c r="G140" s="259" t="s">
        <v>565</v>
      </c>
      <c r="H140" s="260">
        <v>7</v>
      </c>
      <c r="I140" s="261"/>
      <c r="J140" s="262">
        <f>ROUND(I140*H140,2)</f>
        <v>0</v>
      </c>
      <c r="K140" s="258" t="s">
        <v>1</v>
      </c>
      <c r="L140" s="263"/>
      <c r="M140" s="264" t="s">
        <v>1</v>
      </c>
      <c r="N140" s="265" t="s">
        <v>44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414</v>
      </c>
      <c r="AT140" s="232" t="s">
        <v>284</v>
      </c>
      <c r="AU140" s="232" t="s">
        <v>89</v>
      </c>
      <c r="AY140" s="18" t="s">
        <v>233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87</v>
      </c>
      <c r="BK140" s="233">
        <f>ROUND(I140*H140,2)</f>
        <v>0</v>
      </c>
      <c r="BL140" s="18" t="s">
        <v>324</v>
      </c>
      <c r="BM140" s="232" t="s">
        <v>1854</v>
      </c>
    </row>
    <row r="141" s="2" customFormat="1" ht="19.8" customHeight="1">
      <c r="A141" s="39"/>
      <c r="B141" s="40"/>
      <c r="C141" s="221" t="s">
        <v>329</v>
      </c>
      <c r="D141" s="221" t="s">
        <v>235</v>
      </c>
      <c r="E141" s="222" t="s">
        <v>1855</v>
      </c>
      <c r="F141" s="223" t="s">
        <v>1856</v>
      </c>
      <c r="G141" s="224" t="s">
        <v>565</v>
      </c>
      <c r="H141" s="225">
        <v>28</v>
      </c>
      <c r="I141" s="226"/>
      <c r="J141" s="227">
        <f>ROUND(I141*H141,2)</f>
        <v>0</v>
      </c>
      <c r="K141" s="223" t="s">
        <v>1</v>
      </c>
      <c r="L141" s="45"/>
      <c r="M141" s="228" t="s">
        <v>1</v>
      </c>
      <c r="N141" s="229" t="s">
        <v>44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324</v>
      </c>
      <c r="AT141" s="232" t="s">
        <v>235</v>
      </c>
      <c r="AU141" s="232" t="s">
        <v>89</v>
      </c>
      <c r="AY141" s="18" t="s">
        <v>233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87</v>
      </c>
      <c r="BK141" s="233">
        <f>ROUND(I141*H141,2)</f>
        <v>0</v>
      </c>
      <c r="BL141" s="18" t="s">
        <v>324</v>
      </c>
      <c r="BM141" s="232" t="s">
        <v>1857</v>
      </c>
    </row>
    <row r="142" s="2" customFormat="1" ht="14.4" customHeight="1">
      <c r="A142" s="39"/>
      <c r="B142" s="40"/>
      <c r="C142" s="221" t="s">
        <v>338</v>
      </c>
      <c r="D142" s="221" t="s">
        <v>235</v>
      </c>
      <c r="E142" s="222" t="s">
        <v>1858</v>
      </c>
      <c r="F142" s="223" t="s">
        <v>1859</v>
      </c>
      <c r="G142" s="224" t="s">
        <v>332</v>
      </c>
      <c r="H142" s="225">
        <v>10</v>
      </c>
      <c r="I142" s="226"/>
      <c r="J142" s="227">
        <f>ROUND(I142*H142,2)</f>
        <v>0</v>
      </c>
      <c r="K142" s="223" t="s">
        <v>1</v>
      </c>
      <c r="L142" s="45"/>
      <c r="M142" s="228" t="s">
        <v>1</v>
      </c>
      <c r="N142" s="229" t="s">
        <v>44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324</v>
      </c>
      <c r="AT142" s="232" t="s">
        <v>235</v>
      </c>
      <c r="AU142" s="232" t="s">
        <v>89</v>
      </c>
      <c r="AY142" s="18" t="s">
        <v>233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87</v>
      </c>
      <c r="BK142" s="233">
        <f>ROUND(I142*H142,2)</f>
        <v>0</v>
      </c>
      <c r="BL142" s="18" t="s">
        <v>324</v>
      </c>
      <c r="BM142" s="232" t="s">
        <v>1860</v>
      </c>
    </row>
    <row r="143" s="2" customFormat="1" ht="14.4" customHeight="1">
      <c r="A143" s="39"/>
      <c r="B143" s="40"/>
      <c r="C143" s="256" t="s">
        <v>346</v>
      </c>
      <c r="D143" s="256" t="s">
        <v>284</v>
      </c>
      <c r="E143" s="257" t="s">
        <v>1861</v>
      </c>
      <c r="F143" s="258" t="s">
        <v>1862</v>
      </c>
      <c r="G143" s="259" t="s">
        <v>1682</v>
      </c>
      <c r="H143" s="260">
        <v>5</v>
      </c>
      <c r="I143" s="261"/>
      <c r="J143" s="262">
        <f>ROUND(I143*H143,2)</f>
        <v>0</v>
      </c>
      <c r="K143" s="258" t="s">
        <v>1</v>
      </c>
      <c r="L143" s="263"/>
      <c r="M143" s="264" t="s">
        <v>1</v>
      </c>
      <c r="N143" s="265" t="s">
        <v>44</v>
      </c>
      <c r="O143" s="92"/>
      <c r="P143" s="230">
        <f>O143*H143</f>
        <v>0</v>
      </c>
      <c r="Q143" s="230">
        <v>0.001</v>
      </c>
      <c r="R143" s="230">
        <f>Q143*H143</f>
        <v>0.0050000000000000001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414</v>
      </c>
      <c r="AT143" s="232" t="s">
        <v>284</v>
      </c>
      <c r="AU143" s="232" t="s">
        <v>89</v>
      </c>
      <c r="AY143" s="18" t="s">
        <v>233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87</v>
      </c>
      <c r="BK143" s="233">
        <f>ROUND(I143*H143,2)</f>
        <v>0</v>
      </c>
      <c r="BL143" s="18" t="s">
        <v>324</v>
      </c>
      <c r="BM143" s="232" t="s">
        <v>1863</v>
      </c>
    </row>
    <row r="144" s="2" customFormat="1" ht="22.2" customHeight="1">
      <c r="A144" s="39"/>
      <c r="B144" s="40"/>
      <c r="C144" s="221" t="s">
        <v>105</v>
      </c>
      <c r="D144" s="221" t="s">
        <v>235</v>
      </c>
      <c r="E144" s="222" t="s">
        <v>1864</v>
      </c>
      <c r="F144" s="223" t="s">
        <v>1865</v>
      </c>
      <c r="G144" s="224" t="s">
        <v>565</v>
      </c>
      <c r="H144" s="225">
        <v>1</v>
      </c>
      <c r="I144" s="226"/>
      <c r="J144" s="227">
        <f>ROUND(I144*H144,2)</f>
        <v>0</v>
      </c>
      <c r="K144" s="223" t="s">
        <v>1</v>
      </c>
      <c r="L144" s="45"/>
      <c r="M144" s="228" t="s">
        <v>1</v>
      </c>
      <c r="N144" s="229" t="s">
        <v>44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324</v>
      </c>
      <c r="AT144" s="232" t="s">
        <v>235</v>
      </c>
      <c r="AU144" s="232" t="s">
        <v>89</v>
      </c>
      <c r="AY144" s="18" t="s">
        <v>233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87</v>
      </c>
      <c r="BK144" s="233">
        <f>ROUND(I144*H144,2)</f>
        <v>0</v>
      </c>
      <c r="BL144" s="18" t="s">
        <v>324</v>
      </c>
      <c r="BM144" s="232" t="s">
        <v>1866</v>
      </c>
    </row>
    <row r="145" s="2" customFormat="1" ht="22.2" customHeight="1">
      <c r="A145" s="39"/>
      <c r="B145" s="40"/>
      <c r="C145" s="221" t="s">
        <v>7</v>
      </c>
      <c r="D145" s="221" t="s">
        <v>235</v>
      </c>
      <c r="E145" s="222" t="s">
        <v>1867</v>
      </c>
      <c r="F145" s="223" t="s">
        <v>1868</v>
      </c>
      <c r="G145" s="224" t="s">
        <v>565</v>
      </c>
      <c r="H145" s="225">
        <v>10</v>
      </c>
      <c r="I145" s="226"/>
      <c r="J145" s="227">
        <f>ROUND(I145*H145,2)</f>
        <v>0</v>
      </c>
      <c r="K145" s="223" t="s">
        <v>1</v>
      </c>
      <c r="L145" s="45"/>
      <c r="M145" s="228" t="s">
        <v>1</v>
      </c>
      <c r="N145" s="229" t="s">
        <v>44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324</v>
      </c>
      <c r="AT145" s="232" t="s">
        <v>235</v>
      </c>
      <c r="AU145" s="232" t="s">
        <v>89</v>
      </c>
      <c r="AY145" s="18" t="s">
        <v>233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87</v>
      </c>
      <c r="BK145" s="233">
        <f>ROUND(I145*H145,2)</f>
        <v>0</v>
      </c>
      <c r="BL145" s="18" t="s">
        <v>324</v>
      </c>
      <c r="BM145" s="232" t="s">
        <v>1869</v>
      </c>
    </row>
    <row r="146" s="2" customFormat="1" ht="14.4" customHeight="1">
      <c r="A146" s="39"/>
      <c r="B146" s="40"/>
      <c r="C146" s="256" t="s">
        <v>361</v>
      </c>
      <c r="D146" s="256" t="s">
        <v>284</v>
      </c>
      <c r="E146" s="257" t="s">
        <v>1702</v>
      </c>
      <c r="F146" s="258" t="s">
        <v>1870</v>
      </c>
      <c r="G146" s="259" t="s">
        <v>565</v>
      </c>
      <c r="H146" s="260">
        <v>10</v>
      </c>
      <c r="I146" s="261"/>
      <c r="J146" s="262">
        <f>ROUND(I146*H146,2)</f>
        <v>0</v>
      </c>
      <c r="K146" s="258" t="s">
        <v>1</v>
      </c>
      <c r="L146" s="263"/>
      <c r="M146" s="264" t="s">
        <v>1</v>
      </c>
      <c r="N146" s="265" t="s">
        <v>44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414</v>
      </c>
      <c r="AT146" s="232" t="s">
        <v>284</v>
      </c>
      <c r="AU146" s="232" t="s">
        <v>89</v>
      </c>
      <c r="AY146" s="18" t="s">
        <v>233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87</v>
      </c>
      <c r="BK146" s="233">
        <f>ROUND(I146*H146,2)</f>
        <v>0</v>
      </c>
      <c r="BL146" s="18" t="s">
        <v>324</v>
      </c>
      <c r="BM146" s="232" t="s">
        <v>1871</v>
      </c>
    </row>
    <row r="147" s="2" customFormat="1" ht="22.2" customHeight="1">
      <c r="A147" s="39"/>
      <c r="B147" s="40"/>
      <c r="C147" s="221" t="s">
        <v>365</v>
      </c>
      <c r="D147" s="221" t="s">
        <v>235</v>
      </c>
      <c r="E147" s="222" t="s">
        <v>1872</v>
      </c>
      <c r="F147" s="223" t="s">
        <v>1873</v>
      </c>
      <c r="G147" s="224" t="s">
        <v>565</v>
      </c>
      <c r="H147" s="225">
        <v>2</v>
      </c>
      <c r="I147" s="226"/>
      <c r="J147" s="227">
        <f>ROUND(I147*H147,2)</f>
        <v>0</v>
      </c>
      <c r="K147" s="223" t="s">
        <v>1</v>
      </c>
      <c r="L147" s="45"/>
      <c r="M147" s="228" t="s">
        <v>1</v>
      </c>
      <c r="N147" s="229" t="s">
        <v>44</v>
      </c>
      <c r="O147" s="92"/>
      <c r="P147" s="230">
        <f>O147*H147</f>
        <v>0</v>
      </c>
      <c r="Q147" s="230">
        <v>3.0000000000000001E-05</v>
      </c>
      <c r="R147" s="230">
        <f>Q147*H147</f>
        <v>6.0000000000000002E-05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324</v>
      </c>
      <c r="AT147" s="232" t="s">
        <v>235</v>
      </c>
      <c r="AU147" s="232" t="s">
        <v>89</v>
      </c>
      <c r="AY147" s="18" t="s">
        <v>233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87</v>
      </c>
      <c r="BK147" s="233">
        <f>ROUND(I147*H147,2)</f>
        <v>0</v>
      </c>
      <c r="BL147" s="18" t="s">
        <v>324</v>
      </c>
      <c r="BM147" s="232" t="s">
        <v>1874</v>
      </c>
    </row>
    <row r="148" s="2" customFormat="1" ht="14.4" customHeight="1">
      <c r="A148" s="39"/>
      <c r="B148" s="40"/>
      <c r="C148" s="256" t="s">
        <v>370</v>
      </c>
      <c r="D148" s="256" t="s">
        <v>284</v>
      </c>
      <c r="E148" s="257" t="s">
        <v>1875</v>
      </c>
      <c r="F148" s="258" t="s">
        <v>1876</v>
      </c>
      <c r="G148" s="259" t="s">
        <v>565</v>
      </c>
      <c r="H148" s="260">
        <v>300</v>
      </c>
      <c r="I148" s="261"/>
      <c r="J148" s="262">
        <f>ROUND(I148*H148,2)</f>
        <v>0</v>
      </c>
      <c r="K148" s="258" t="s">
        <v>1</v>
      </c>
      <c r="L148" s="263"/>
      <c r="M148" s="264" t="s">
        <v>1</v>
      </c>
      <c r="N148" s="265" t="s">
        <v>44</v>
      </c>
      <c r="O148" s="92"/>
      <c r="P148" s="230">
        <f>O148*H148</f>
        <v>0</v>
      </c>
      <c r="Q148" s="230">
        <v>0.00024000000000000001</v>
      </c>
      <c r="R148" s="230">
        <f>Q148*H148</f>
        <v>0.072000000000000008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414</v>
      </c>
      <c r="AT148" s="232" t="s">
        <v>284</v>
      </c>
      <c r="AU148" s="232" t="s">
        <v>89</v>
      </c>
      <c r="AY148" s="18" t="s">
        <v>233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87</v>
      </c>
      <c r="BK148" s="233">
        <f>ROUND(I148*H148,2)</f>
        <v>0</v>
      </c>
      <c r="BL148" s="18" t="s">
        <v>324</v>
      </c>
      <c r="BM148" s="232" t="s">
        <v>1877</v>
      </c>
    </row>
    <row r="149" s="2" customFormat="1" ht="14.4" customHeight="1">
      <c r="A149" s="39"/>
      <c r="B149" s="40"/>
      <c r="C149" s="256" t="s">
        <v>376</v>
      </c>
      <c r="D149" s="256" t="s">
        <v>284</v>
      </c>
      <c r="E149" s="257" t="s">
        <v>1878</v>
      </c>
      <c r="F149" s="258" t="s">
        <v>1879</v>
      </c>
      <c r="G149" s="259" t="s">
        <v>565</v>
      </c>
      <c r="H149" s="260">
        <v>1</v>
      </c>
      <c r="I149" s="261"/>
      <c r="J149" s="262">
        <f>ROUND(I149*H149,2)</f>
        <v>0</v>
      </c>
      <c r="K149" s="258" t="s">
        <v>1</v>
      </c>
      <c r="L149" s="263"/>
      <c r="M149" s="264" t="s">
        <v>1</v>
      </c>
      <c r="N149" s="265" t="s">
        <v>44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414</v>
      </c>
      <c r="AT149" s="232" t="s">
        <v>284</v>
      </c>
      <c r="AU149" s="232" t="s">
        <v>89</v>
      </c>
      <c r="AY149" s="18" t="s">
        <v>233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87</v>
      </c>
      <c r="BK149" s="233">
        <f>ROUND(I149*H149,2)</f>
        <v>0</v>
      </c>
      <c r="BL149" s="18" t="s">
        <v>324</v>
      </c>
      <c r="BM149" s="232" t="s">
        <v>1880</v>
      </c>
    </row>
    <row r="150" s="2" customFormat="1" ht="22.2" customHeight="1">
      <c r="A150" s="39"/>
      <c r="B150" s="40"/>
      <c r="C150" s="221" t="s">
        <v>382</v>
      </c>
      <c r="D150" s="221" t="s">
        <v>235</v>
      </c>
      <c r="E150" s="222" t="s">
        <v>1881</v>
      </c>
      <c r="F150" s="223" t="s">
        <v>1882</v>
      </c>
      <c r="G150" s="224" t="s">
        <v>262</v>
      </c>
      <c r="H150" s="225">
        <v>0.105</v>
      </c>
      <c r="I150" s="226"/>
      <c r="J150" s="227">
        <f>ROUND(I150*H150,2)</f>
        <v>0</v>
      </c>
      <c r="K150" s="223" t="s">
        <v>1</v>
      </c>
      <c r="L150" s="45"/>
      <c r="M150" s="228" t="s">
        <v>1</v>
      </c>
      <c r="N150" s="229" t="s">
        <v>44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324</v>
      </c>
      <c r="AT150" s="232" t="s">
        <v>235</v>
      </c>
      <c r="AU150" s="232" t="s">
        <v>89</v>
      </c>
      <c r="AY150" s="18" t="s">
        <v>233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87</v>
      </c>
      <c r="BK150" s="233">
        <f>ROUND(I150*H150,2)</f>
        <v>0</v>
      </c>
      <c r="BL150" s="18" t="s">
        <v>324</v>
      </c>
      <c r="BM150" s="232" t="s">
        <v>1883</v>
      </c>
    </row>
    <row r="151" s="12" customFormat="1" ht="25.92" customHeight="1">
      <c r="A151" s="12"/>
      <c r="B151" s="205"/>
      <c r="C151" s="206"/>
      <c r="D151" s="207" t="s">
        <v>78</v>
      </c>
      <c r="E151" s="208" t="s">
        <v>1884</v>
      </c>
      <c r="F151" s="208" t="s">
        <v>1885</v>
      </c>
      <c r="G151" s="206"/>
      <c r="H151" s="206"/>
      <c r="I151" s="209"/>
      <c r="J151" s="210">
        <f>BK151</f>
        <v>0</v>
      </c>
      <c r="K151" s="206"/>
      <c r="L151" s="211"/>
      <c r="M151" s="212"/>
      <c r="N151" s="213"/>
      <c r="O151" s="213"/>
      <c r="P151" s="214">
        <f>SUM(P152:P153)</f>
        <v>0</v>
      </c>
      <c r="Q151" s="213"/>
      <c r="R151" s="214">
        <f>SUM(R152:R153)</f>
        <v>0</v>
      </c>
      <c r="S151" s="213"/>
      <c r="T151" s="215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6" t="s">
        <v>240</v>
      </c>
      <c r="AT151" s="217" t="s">
        <v>78</v>
      </c>
      <c r="AU151" s="217" t="s">
        <v>79</v>
      </c>
      <c r="AY151" s="216" t="s">
        <v>233</v>
      </c>
      <c r="BK151" s="218">
        <f>SUM(BK152:BK153)</f>
        <v>0</v>
      </c>
    </row>
    <row r="152" s="2" customFormat="1" ht="14.4" customHeight="1">
      <c r="A152" s="39"/>
      <c r="B152" s="40"/>
      <c r="C152" s="221" t="s">
        <v>388</v>
      </c>
      <c r="D152" s="221" t="s">
        <v>235</v>
      </c>
      <c r="E152" s="222" t="s">
        <v>1886</v>
      </c>
      <c r="F152" s="223" t="s">
        <v>1887</v>
      </c>
      <c r="G152" s="224" t="s">
        <v>1888</v>
      </c>
      <c r="H152" s="225">
        <v>32</v>
      </c>
      <c r="I152" s="226"/>
      <c r="J152" s="227">
        <f>ROUND(I152*H152,2)</f>
        <v>0</v>
      </c>
      <c r="K152" s="223" t="s">
        <v>1</v>
      </c>
      <c r="L152" s="45"/>
      <c r="M152" s="228" t="s">
        <v>1</v>
      </c>
      <c r="N152" s="229" t="s">
        <v>44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1889</v>
      </c>
      <c r="AT152" s="232" t="s">
        <v>235</v>
      </c>
      <c r="AU152" s="232" t="s">
        <v>87</v>
      </c>
      <c r="AY152" s="18" t="s">
        <v>233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87</v>
      </c>
      <c r="BK152" s="233">
        <f>ROUND(I152*H152,2)</f>
        <v>0</v>
      </c>
      <c r="BL152" s="18" t="s">
        <v>1889</v>
      </c>
      <c r="BM152" s="232" t="s">
        <v>1890</v>
      </c>
    </row>
    <row r="153" s="2" customFormat="1" ht="14.4" customHeight="1">
      <c r="A153" s="39"/>
      <c r="B153" s="40"/>
      <c r="C153" s="221" t="s">
        <v>394</v>
      </c>
      <c r="D153" s="221" t="s">
        <v>235</v>
      </c>
      <c r="E153" s="222" t="s">
        <v>1891</v>
      </c>
      <c r="F153" s="223" t="s">
        <v>1892</v>
      </c>
      <c r="G153" s="224" t="s">
        <v>1888</v>
      </c>
      <c r="H153" s="225">
        <v>6</v>
      </c>
      <c r="I153" s="226"/>
      <c r="J153" s="227">
        <f>ROUND(I153*H153,2)</f>
        <v>0</v>
      </c>
      <c r="K153" s="223" t="s">
        <v>1</v>
      </c>
      <c r="L153" s="45"/>
      <c r="M153" s="291" t="s">
        <v>1</v>
      </c>
      <c r="N153" s="292" t="s">
        <v>44</v>
      </c>
      <c r="O153" s="293"/>
      <c r="P153" s="294">
        <f>O153*H153</f>
        <v>0</v>
      </c>
      <c r="Q153" s="294">
        <v>0</v>
      </c>
      <c r="R153" s="294">
        <f>Q153*H153</f>
        <v>0</v>
      </c>
      <c r="S153" s="294">
        <v>0</v>
      </c>
      <c r="T153" s="29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1889</v>
      </c>
      <c r="AT153" s="232" t="s">
        <v>235</v>
      </c>
      <c r="AU153" s="232" t="s">
        <v>87</v>
      </c>
      <c r="AY153" s="18" t="s">
        <v>233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87</v>
      </c>
      <c r="BK153" s="233">
        <f>ROUND(I153*H153,2)</f>
        <v>0</v>
      </c>
      <c r="BL153" s="18" t="s">
        <v>1889</v>
      </c>
      <c r="BM153" s="232" t="s">
        <v>1893</v>
      </c>
    </row>
    <row r="154" s="2" customFormat="1" ht="6.96" customHeight="1">
      <c r="A154" s="39"/>
      <c r="B154" s="67"/>
      <c r="C154" s="68"/>
      <c r="D154" s="68"/>
      <c r="E154" s="68"/>
      <c r="F154" s="68"/>
      <c r="G154" s="68"/>
      <c r="H154" s="68"/>
      <c r="I154" s="68"/>
      <c r="J154" s="68"/>
      <c r="K154" s="68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DHRfIZcBj076dGAL/S4pvK5RuIJyeZyJfchUHPlHJwPhsGJpmAWHsfSl4A4xJ8j8EQjbmgRm530DCoa4lwZ+yw==" hashValue="nSTuQld5C0ChADhXhvRyImSBS9pPholz4xozfwyhEwcZCqjXDF2qDnxKRx57oH/0AQwpkgGJMfM7SLOMYKCHfQ==" algorithmName="SHA-512" password="CC35"/>
  <autoFilter ref="C118:K15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89</v>
      </c>
    </row>
    <row r="4" s="1" customFormat="1" ht="24.96" customHeight="1">
      <c r="B4" s="21"/>
      <c r="D4" s="140" t="s">
        <v>115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4" customHeight="1">
      <c r="B7" s="21"/>
      <c r="E7" s="143" t="str">
        <f>'Rekapitulace stavby'!K6</f>
        <v>VOŠ a SŠ zdravotnická ÚO_rekonstrukce střešního pláště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44" t="s">
        <v>1894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13. 1. 2025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>70892822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>Pardubický kraj</v>
      </c>
      <c r="F15" s="39"/>
      <c r="G15" s="39"/>
      <c r="H15" s="39"/>
      <c r="I15" s="142" t="s">
        <v>28</v>
      </c>
      <c r="J15" s="145" t="str">
        <f>IF('Rekapitulace stavby'!AN11="","",'Rekapitulace stavby'!AN11)</f>
        <v>CZ70892822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>27544524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>Projekční kancelář Žižkov s. r. o.</v>
      </c>
      <c r="F21" s="39"/>
      <c r="G21" s="39"/>
      <c r="H21" s="39"/>
      <c r="I21" s="142" t="s">
        <v>28</v>
      </c>
      <c r="J21" s="145" t="str">
        <f>IF('Rekapitulace stavby'!AN17="","",'Rekapitulace stavby'!AN17)</f>
        <v>CZ27544524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1895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39</v>
      </c>
      <c r="E30" s="39"/>
      <c r="F30" s="39"/>
      <c r="G30" s="39"/>
      <c r="H30" s="39"/>
      <c r="I30" s="39"/>
      <c r="J30" s="154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41</v>
      </c>
      <c r="G32" s="39"/>
      <c r="H32" s="39"/>
      <c r="I32" s="155" t="s">
        <v>40</v>
      </c>
      <c r="J32" s="155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43</v>
      </c>
      <c r="E33" s="142" t="s">
        <v>44</v>
      </c>
      <c r="F33" s="157">
        <f>ROUND((SUM(BE120:BE166)),  2)</f>
        <v>0</v>
      </c>
      <c r="G33" s="39"/>
      <c r="H33" s="39"/>
      <c r="I33" s="158">
        <v>0.20999999999999999</v>
      </c>
      <c r="J33" s="157">
        <f>ROUND(((SUM(BE120:BE166))*I33),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45</v>
      </c>
      <c r="F34" s="157">
        <f>ROUND((SUM(BF120:BF166)),  2)</f>
        <v>0</v>
      </c>
      <c r="G34" s="39"/>
      <c r="H34" s="39"/>
      <c r="I34" s="158">
        <v>0.12</v>
      </c>
      <c r="J34" s="157">
        <f>ROUND(((SUM(BF120:BF166))*I34),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46</v>
      </c>
      <c r="F35" s="157">
        <f>ROUND((SUM(BG120:BG166)),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47</v>
      </c>
      <c r="F36" s="157">
        <f>ROUND((SUM(BH120:BH166)),  2)</f>
        <v>0</v>
      </c>
      <c r="G36" s="39"/>
      <c r="H36" s="39"/>
      <c r="I36" s="158">
        <v>0.12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48</v>
      </c>
      <c r="F37" s="157">
        <f>ROUND((SUM(BI120:BI166)),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49</v>
      </c>
      <c r="E39" s="161"/>
      <c r="F39" s="161"/>
      <c r="G39" s="162" t="s">
        <v>50</v>
      </c>
      <c r="H39" s="163" t="s">
        <v>51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52</v>
      </c>
      <c r="E50" s="167"/>
      <c r="F50" s="167"/>
      <c r="G50" s="166" t="s">
        <v>53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54</v>
      </c>
      <c r="E61" s="169"/>
      <c r="F61" s="170" t="s">
        <v>55</v>
      </c>
      <c r="G61" s="168" t="s">
        <v>54</v>
      </c>
      <c r="H61" s="169"/>
      <c r="I61" s="169"/>
      <c r="J61" s="171" t="s">
        <v>55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56</v>
      </c>
      <c r="E65" s="172"/>
      <c r="F65" s="172"/>
      <c r="G65" s="166" t="s">
        <v>57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54</v>
      </c>
      <c r="E76" s="169"/>
      <c r="F76" s="170" t="s">
        <v>55</v>
      </c>
      <c r="G76" s="168" t="s">
        <v>54</v>
      </c>
      <c r="H76" s="169"/>
      <c r="I76" s="169"/>
      <c r="J76" s="171" t="s">
        <v>55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77" t="str">
        <f>E7</f>
        <v>VOŠ a SŠ zdravotnická ÚO_rekonstrukce střešního pláště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6" customHeight="1">
      <c r="A87" s="39"/>
      <c r="B87" s="40"/>
      <c r="C87" s="41"/>
      <c r="D87" s="41"/>
      <c r="E87" s="77" t="str">
        <f>E9</f>
        <v>D.1.4.2 - Hromosvod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13. 1. 2025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6.4" customHeight="1">
      <c r="A91" s="39"/>
      <c r="B91" s="40"/>
      <c r="C91" s="33" t="s">
        <v>24</v>
      </c>
      <c r="D91" s="41"/>
      <c r="E91" s="41"/>
      <c r="F91" s="28" t="str">
        <f>E15</f>
        <v>Pardubický kraj</v>
      </c>
      <c r="G91" s="41"/>
      <c r="H91" s="41"/>
      <c r="I91" s="33" t="s">
        <v>32</v>
      </c>
      <c r="J91" s="37" t="str">
        <f>E21</f>
        <v>Projekční kancelář Žižkov s. r. 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6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Jiří Skalický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194</v>
      </c>
      <c r="D94" s="179"/>
      <c r="E94" s="179"/>
      <c r="F94" s="179"/>
      <c r="G94" s="179"/>
      <c r="H94" s="179"/>
      <c r="I94" s="179"/>
      <c r="J94" s="180" t="s">
        <v>195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196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197</v>
      </c>
    </row>
    <row r="97" s="9" customFormat="1" ht="24.96" customHeight="1">
      <c r="A97" s="9"/>
      <c r="B97" s="182"/>
      <c r="C97" s="183"/>
      <c r="D97" s="184" t="s">
        <v>1896</v>
      </c>
      <c r="E97" s="185"/>
      <c r="F97" s="185"/>
      <c r="G97" s="185"/>
      <c r="H97" s="185"/>
      <c r="I97" s="185"/>
      <c r="J97" s="186">
        <f>J121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2"/>
      <c r="C98" s="183"/>
      <c r="D98" s="184" t="s">
        <v>1897</v>
      </c>
      <c r="E98" s="185"/>
      <c r="F98" s="185"/>
      <c r="G98" s="185"/>
      <c r="H98" s="185"/>
      <c r="I98" s="185"/>
      <c r="J98" s="186">
        <f>J137</f>
        <v>0</v>
      </c>
      <c r="K98" s="183"/>
      <c r="L98" s="18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2"/>
      <c r="C99" s="183"/>
      <c r="D99" s="184" t="s">
        <v>1898</v>
      </c>
      <c r="E99" s="185"/>
      <c r="F99" s="185"/>
      <c r="G99" s="185"/>
      <c r="H99" s="185"/>
      <c r="I99" s="185"/>
      <c r="J99" s="186">
        <f>J158</f>
        <v>0</v>
      </c>
      <c r="K99" s="183"/>
      <c r="L99" s="18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2"/>
      <c r="C100" s="183"/>
      <c r="D100" s="184" t="s">
        <v>1899</v>
      </c>
      <c r="E100" s="185"/>
      <c r="F100" s="185"/>
      <c r="G100" s="185"/>
      <c r="H100" s="185"/>
      <c r="I100" s="185"/>
      <c r="J100" s="186">
        <f>J163</f>
        <v>0</v>
      </c>
      <c r="K100" s="183"/>
      <c r="L100" s="18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218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4.4" customHeight="1">
      <c r="A110" s="39"/>
      <c r="B110" s="40"/>
      <c r="C110" s="41"/>
      <c r="D110" s="41"/>
      <c r="E110" s="177" t="str">
        <f>E7</f>
        <v>VOŠ a SŠ zdravotnická ÚO_rekonstrukce střešního pláště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127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5.6" customHeight="1">
      <c r="A112" s="39"/>
      <c r="B112" s="40"/>
      <c r="C112" s="41"/>
      <c r="D112" s="41"/>
      <c r="E112" s="77" t="str">
        <f>E9</f>
        <v>D.1.4.2 - Hromosvod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13. 1. 2025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6.4" customHeight="1">
      <c r="A116" s="39"/>
      <c r="B116" s="40"/>
      <c r="C116" s="33" t="s">
        <v>24</v>
      </c>
      <c r="D116" s="41"/>
      <c r="E116" s="41"/>
      <c r="F116" s="28" t="str">
        <f>E15</f>
        <v>Pardubický kraj</v>
      </c>
      <c r="G116" s="41"/>
      <c r="H116" s="41"/>
      <c r="I116" s="33" t="s">
        <v>32</v>
      </c>
      <c r="J116" s="37" t="str">
        <f>E21</f>
        <v>Projekční kancelář Žižkov s. r. 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6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37</v>
      </c>
      <c r="J117" s="37" t="str">
        <f>E24</f>
        <v>Jiří Skalický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4"/>
      <c r="B119" s="195"/>
      <c r="C119" s="196" t="s">
        <v>219</v>
      </c>
      <c r="D119" s="197" t="s">
        <v>64</v>
      </c>
      <c r="E119" s="197" t="s">
        <v>60</v>
      </c>
      <c r="F119" s="197" t="s">
        <v>61</v>
      </c>
      <c r="G119" s="197" t="s">
        <v>220</v>
      </c>
      <c r="H119" s="197" t="s">
        <v>221</v>
      </c>
      <c r="I119" s="197" t="s">
        <v>222</v>
      </c>
      <c r="J119" s="197" t="s">
        <v>195</v>
      </c>
      <c r="K119" s="198" t="s">
        <v>223</v>
      </c>
      <c r="L119" s="199"/>
      <c r="M119" s="101" t="s">
        <v>1</v>
      </c>
      <c r="N119" s="102" t="s">
        <v>43</v>
      </c>
      <c r="O119" s="102" t="s">
        <v>224</v>
      </c>
      <c r="P119" s="102" t="s">
        <v>225</v>
      </c>
      <c r="Q119" s="102" t="s">
        <v>226</v>
      </c>
      <c r="R119" s="102" t="s">
        <v>227</v>
      </c>
      <c r="S119" s="102" t="s">
        <v>228</v>
      </c>
      <c r="T119" s="103" t="s">
        <v>229</v>
      </c>
      <c r="U119" s="194"/>
      <c r="V119" s="194"/>
      <c r="W119" s="194"/>
      <c r="X119" s="194"/>
      <c r="Y119" s="194"/>
      <c r="Z119" s="194"/>
      <c r="AA119" s="194"/>
      <c r="AB119" s="194"/>
      <c r="AC119" s="194"/>
      <c r="AD119" s="194"/>
      <c r="AE119" s="194"/>
    </row>
    <row r="120" s="2" customFormat="1" ht="22.8" customHeight="1">
      <c r="A120" s="39"/>
      <c r="B120" s="40"/>
      <c r="C120" s="108" t="s">
        <v>230</v>
      </c>
      <c r="D120" s="41"/>
      <c r="E120" s="41"/>
      <c r="F120" s="41"/>
      <c r="G120" s="41"/>
      <c r="H120" s="41"/>
      <c r="I120" s="41"/>
      <c r="J120" s="200">
        <f>BK120</f>
        <v>0</v>
      </c>
      <c r="K120" s="41"/>
      <c r="L120" s="45"/>
      <c r="M120" s="104"/>
      <c r="N120" s="201"/>
      <c r="O120" s="105"/>
      <c r="P120" s="202">
        <f>P121+P137+P158+P163</f>
        <v>0</v>
      </c>
      <c r="Q120" s="105"/>
      <c r="R120" s="202">
        <f>R121+R137+R158+R163</f>
        <v>0</v>
      </c>
      <c r="S120" s="105"/>
      <c r="T120" s="203">
        <f>T121+T137+T158+T163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78</v>
      </c>
      <c r="AU120" s="18" t="s">
        <v>197</v>
      </c>
      <c r="BK120" s="204">
        <f>BK121+BK137+BK158+BK163</f>
        <v>0</v>
      </c>
    </row>
    <row r="121" s="12" customFormat="1" ht="25.92" customHeight="1">
      <c r="A121" s="12"/>
      <c r="B121" s="205"/>
      <c r="C121" s="206"/>
      <c r="D121" s="207" t="s">
        <v>78</v>
      </c>
      <c r="E121" s="208" t="s">
        <v>1900</v>
      </c>
      <c r="F121" s="208" t="s">
        <v>1901</v>
      </c>
      <c r="G121" s="206"/>
      <c r="H121" s="206"/>
      <c r="I121" s="209"/>
      <c r="J121" s="210">
        <f>BK121</f>
        <v>0</v>
      </c>
      <c r="K121" s="206"/>
      <c r="L121" s="211"/>
      <c r="M121" s="212"/>
      <c r="N121" s="213"/>
      <c r="O121" s="213"/>
      <c r="P121" s="214">
        <f>SUM(P122:P136)</f>
        <v>0</v>
      </c>
      <c r="Q121" s="213"/>
      <c r="R121" s="214">
        <f>SUM(R122:R136)</f>
        <v>0</v>
      </c>
      <c r="S121" s="213"/>
      <c r="T121" s="215">
        <f>SUM(T122:T136)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6" t="s">
        <v>87</v>
      </c>
      <c r="AT121" s="217" t="s">
        <v>78</v>
      </c>
      <c r="AU121" s="217" t="s">
        <v>79</v>
      </c>
      <c r="AY121" s="216" t="s">
        <v>233</v>
      </c>
      <c r="BK121" s="218">
        <f>SUM(BK122:BK136)</f>
        <v>0</v>
      </c>
    </row>
    <row r="122" s="2" customFormat="1" ht="14.4" customHeight="1">
      <c r="A122" s="39"/>
      <c r="B122" s="40"/>
      <c r="C122" s="221" t="s">
        <v>87</v>
      </c>
      <c r="D122" s="221" t="s">
        <v>235</v>
      </c>
      <c r="E122" s="222" t="s">
        <v>1902</v>
      </c>
      <c r="F122" s="223" t="s">
        <v>1903</v>
      </c>
      <c r="G122" s="224" t="s">
        <v>332</v>
      </c>
      <c r="H122" s="225">
        <v>340</v>
      </c>
      <c r="I122" s="226"/>
      <c r="J122" s="227">
        <f>ROUND(I122*H122,2)</f>
        <v>0</v>
      </c>
      <c r="K122" s="223" t="s">
        <v>1</v>
      </c>
      <c r="L122" s="45"/>
      <c r="M122" s="228" t="s">
        <v>1</v>
      </c>
      <c r="N122" s="229" t="s">
        <v>44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240</v>
      </c>
      <c r="AT122" s="232" t="s">
        <v>235</v>
      </c>
      <c r="AU122" s="232" t="s">
        <v>87</v>
      </c>
      <c r="AY122" s="18" t="s">
        <v>233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87</v>
      </c>
      <c r="BK122" s="233">
        <f>ROUND(I122*H122,2)</f>
        <v>0</v>
      </c>
      <c r="BL122" s="18" t="s">
        <v>240</v>
      </c>
      <c r="BM122" s="232" t="s">
        <v>89</v>
      </c>
    </row>
    <row r="123" s="2" customFormat="1" ht="14.4" customHeight="1">
      <c r="A123" s="39"/>
      <c r="B123" s="40"/>
      <c r="C123" s="221" t="s">
        <v>89</v>
      </c>
      <c r="D123" s="221" t="s">
        <v>235</v>
      </c>
      <c r="E123" s="222" t="s">
        <v>1904</v>
      </c>
      <c r="F123" s="223" t="s">
        <v>1905</v>
      </c>
      <c r="G123" s="224" t="s">
        <v>1906</v>
      </c>
      <c r="H123" s="225">
        <v>8</v>
      </c>
      <c r="I123" s="226"/>
      <c r="J123" s="227">
        <f>ROUND(I123*H123,2)</f>
        <v>0</v>
      </c>
      <c r="K123" s="223" t="s">
        <v>1</v>
      </c>
      <c r="L123" s="45"/>
      <c r="M123" s="228" t="s">
        <v>1</v>
      </c>
      <c r="N123" s="229" t="s">
        <v>44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240</v>
      </c>
      <c r="AT123" s="232" t="s">
        <v>235</v>
      </c>
      <c r="AU123" s="232" t="s">
        <v>87</v>
      </c>
      <c r="AY123" s="18" t="s">
        <v>233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87</v>
      </c>
      <c r="BK123" s="233">
        <f>ROUND(I123*H123,2)</f>
        <v>0</v>
      </c>
      <c r="BL123" s="18" t="s">
        <v>240</v>
      </c>
      <c r="BM123" s="232" t="s">
        <v>240</v>
      </c>
    </row>
    <row r="124" s="2" customFormat="1" ht="14.4" customHeight="1">
      <c r="A124" s="39"/>
      <c r="B124" s="40"/>
      <c r="C124" s="221" t="s">
        <v>111</v>
      </c>
      <c r="D124" s="221" t="s">
        <v>235</v>
      </c>
      <c r="E124" s="222" t="s">
        <v>1907</v>
      </c>
      <c r="F124" s="223" t="s">
        <v>1908</v>
      </c>
      <c r="G124" s="224" t="s">
        <v>1906</v>
      </c>
      <c r="H124" s="225">
        <v>13</v>
      </c>
      <c r="I124" s="226"/>
      <c r="J124" s="227">
        <f>ROUND(I124*H124,2)</f>
        <v>0</v>
      </c>
      <c r="K124" s="223" t="s">
        <v>1</v>
      </c>
      <c r="L124" s="45"/>
      <c r="M124" s="228" t="s">
        <v>1</v>
      </c>
      <c r="N124" s="229" t="s">
        <v>44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240</v>
      </c>
      <c r="AT124" s="232" t="s">
        <v>235</v>
      </c>
      <c r="AU124" s="232" t="s">
        <v>87</v>
      </c>
      <c r="AY124" s="18" t="s">
        <v>233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87</v>
      </c>
      <c r="BK124" s="233">
        <f>ROUND(I124*H124,2)</f>
        <v>0</v>
      </c>
      <c r="BL124" s="18" t="s">
        <v>240</v>
      </c>
      <c r="BM124" s="232" t="s">
        <v>266</v>
      </c>
    </row>
    <row r="125" s="2" customFormat="1" ht="14.4" customHeight="1">
      <c r="A125" s="39"/>
      <c r="B125" s="40"/>
      <c r="C125" s="221" t="s">
        <v>240</v>
      </c>
      <c r="D125" s="221" t="s">
        <v>235</v>
      </c>
      <c r="E125" s="222" t="s">
        <v>1909</v>
      </c>
      <c r="F125" s="223" t="s">
        <v>1910</v>
      </c>
      <c r="G125" s="224" t="s">
        <v>1906</v>
      </c>
      <c r="H125" s="225">
        <v>10</v>
      </c>
      <c r="I125" s="226"/>
      <c r="J125" s="227">
        <f>ROUND(I125*H125,2)</f>
        <v>0</v>
      </c>
      <c r="K125" s="223" t="s">
        <v>1</v>
      </c>
      <c r="L125" s="45"/>
      <c r="M125" s="228" t="s">
        <v>1</v>
      </c>
      <c r="N125" s="229" t="s">
        <v>44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240</v>
      </c>
      <c r="AT125" s="232" t="s">
        <v>235</v>
      </c>
      <c r="AU125" s="232" t="s">
        <v>87</v>
      </c>
      <c r="AY125" s="18" t="s">
        <v>233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87</v>
      </c>
      <c r="BK125" s="233">
        <f>ROUND(I125*H125,2)</f>
        <v>0</v>
      </c>
      <c r="BL125" s="18" t="s">
        <v>240</v>
      </c>
      <c r="BM125" s="232" t="s">
        <v>279</v>
      </c>
    </row>
    <row r="126" s="2" customFormat="1" ht="14.4" customHeight="1">
      <c r="A126" s="39"/>
      <c r="B126" s="40"/>
      <c r="C126" s="221" t="s">
        <v>259</v>
      </c>
      <c r="D126" s="221" t="s">
        <v>235</v>
      </c>
      <c r="E126" s="222" t="s">
        <v>1911</v>
      </c>
      <c r="F126" s="223" t="s">
        <v>1912</v>
      </c>
      <c r="G126" s="224" t="s">
        <v>332</v>
      </c>
      <c r="H126" s="225">
        <v>110</v>
      </c>
      <c r="I126" s="226"/>
      <c r="J126" s="227">
        <f>ROUND(I126*H126,2)</f>
        <v>0</v>
      </c>
      <c r="K126" s="223" t="s">
        <v>1</v>
      </c>
      <c r="L126" s="45"/>
      <c r="M126" s="228" t="s">
        <v>1</v>
      </c>
      <c r="N126" s="229" t="s">
        <v>44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240</v>
      </c>
      <c r="AT126" s="232" t="s">
        <v>235</v>
      </c>
      <c r="AU126" s="232" t="s">
        <v>87</v>
      </c>
      <c r="AY126" s="18" t="s">
        <v>233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87</v>
      </c>
      <c r="BK126" s="233">
        <f>ROUND(I126*H126,2)</f>
        <v>0</v>
      </c>
      <c r="BL126" s="18" t="s">
        <v>240</v>
      </c>
      <c r="BM126" s="232" t="s">
        <v>289</v>
      </c>
    </row>
    <row r="127" s="2" customFormat="1" ht="14.4" customHeight="1">
      <c r="A127" s="39"/>
      <c r="B127" s="40"/>
      <c r="C127" s="221" t="s">
        <v>266</v>
      </c>
      <c r="D127" s="221" t="s">
        <v>235</v>
      </c>
      <c r="E127" s="222" t="s">
        <v>1913</v>
      </c>
      <c r="F127" s="223" t="s">
        <v>1914</v>
      </c>
      <c r="G127" s="224" t="s">
        <v>332</v>
      </c>
      <c r="H127" s="225">
        <v>60</v>
      </c>
      <c r="I127" s="226"/>
      <c r="J127" s="227">
        <f>ROUND(I127*H127,2)</f>
        <v>0</v>
      </c>
      <c r="K127" s="223" t="s">
        <v>1</v>
      </c>
      <c r="L127" s="45"/>
      <c r="M127" s="228" t="s">
        <v>1</v>
      </c>
      <c r="N127" s="229" t="s">
        <v>44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240</v>
      </c>
      <c r="AT127" s="232" t="s">
        <v>235</v>
      </c>
      <c r="AU127" s="232" t="s">
        <v>87</v>
      </c>
      <c r="AY127" s="18" t="s">
        <v>233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87</v>
      </c>
      <c r="BK127" s="233">
        <f>ROUND(I127*H127,2)</f>
        <v>0</v>
      </c>
      <c r="BL127" s="18" t="s">
        <v>240</v>
      </c>
      <c r="BM127" s="232" t="s">
        <v>8</v>
      </c>
    </row>
    <row r="128" s="2" customFormat="1" ht="14.4" customHeight="1">
      <c r="A128" s="39"/>
      <c r="B128" s="40"/>
      <c r="C128" s="221" t="s">
        <v>273</v>
      </c>
      <c r="D128" s="221" t="s">
        <v>235</v>
      </c>
      <c r="E128" s="222" t="s">
        <v>1915</v>
      </c>
      <c r="F128" s="223" t="s">
        <v>1916</v>
      </c>
      <c r="G128" s="224" t="s">
        <v>332</v>
      </c>
      <c r="H128" s="225">
        <v>90</v>
      </c>
      <c r="I128" s="226"/>
      <c r="J128" s="227">
        <f>ROUND(I128*H128,2)</f>
        <v>0</v>
      </c>
      <c r="K128" s="223" t="s">
        <v>1</v>
      </c>
      <c r="L128" s="45"/>
      <c r="M128" s="228" t="s">
        <v>1</v>
      </c>
      <c r="N128" s="229" t="s">
        <v>44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240</v>
      </c>
      <c r="AT128" s="232" t="s">
        <v>235</v>
      </c>
      <c r="AU128" s="232" t="s">
        <v>87</v>
      </c>
      <c r="AY128" s="18" t="s">
        <v>233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87</v>
      </c>
      <c r="BK128" s="233">
        <f>ROUND(I128*H128,2)</f>
        <v>0</v>
      </c>
      <c r="BL128" s="18" t="s">
        <v>240</v>
      </c>
      <c r="BM128" s="232" t="s">
        <v>314</v>
      </c>
    </row>
    <row r="129" s="2" customFormat="1" ht="14.4" customHeight="1">
      <c r="A129" s="39"/>
      <c r="B129" s="40"/>
      <c r="C129" s="221" t="s">
        <v>279</v>
      </c>
      <c r="D129" s="221" t="s">
        <v>235</v>
      </c>
      <c r="E129" s="222" t="s">
        <v>1917</v>
      </c>
      <c r="F129" s="223" t="s">
        <v>1918</v>
      </c>
      <c r="G129" s="224" t="s">
        <v>332</v>
      </c>
      <c r="H129" s="225">
        <v>21</v>
      </c>
      <c r="I129" s="226"/>
      <c r="J129" s="227">
        <f>ROUND(I129*H129,2)</f>
        <v>0</v>
      </c>
      <c r="K129" s="223" t="s">
        <v>1</v>
      </c>
      <c r="L129" s="45"/>
      <c r="M129" s="228" t="s">
        <v>1</v>
      </c>
      <c r="N129" s="229" t="s">
        <v>44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240</v>
      </c>
      <c r="AT129" s="232" t="s">
        <v>235</v>
      </c>
      <c r="AU129" s="232" t="s">
        <v>87</v>
      </c>
      <c r="AY129" s="18" t="s">
        <v>233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87</v>
      </c>
      <c r="BK129" s="233">
        <f>ROUND(I129*H129,2)</f>
        <v>0</v>
      </c>
      <c r="BL129" s="18" t="s">
        <v>240</v>
      </c>
      <c r="BM129" s="232" t="s">
        <v>324</v>
      </c>
    </row>
    <row r="130" s="2" customFormat="1" ht="14.4" customHeight="1">
      <c r="A130" s="39"/>
      <c r="B130" s="40"/>
      <c r="C130" s="221" t="s">
        <v>283</v>
      </c>
      <c r="D130" s="221" t="s">
        <v>235</v>
      </c>
      <c r="E130" s="222" t="s">
        <v>1919</v>
      </c>
      <c r="F130" s="223" t="s">
        <v>1920</v>
      </c>
      <c r="G130" s="224" t="s">
        <v>332</v>
      </c>
      <c r="H130" s="225">
        <v>11</v>
      </c>
      <c r="I130" s="226"/>
      <c r="J130" s="227">
        <f>ROUND(I130*H130,2)</f>
        <v>0</v>
      </c>
      <c r="K130" s="223" t="s">
        <v>1</v>
      </c>
      <c r="L130" s="45"/>
      <c r="M130" s="228" t="s">
        <v>1</v>
      </c>
      <c r="N130" s="229" t="s">
        <v>44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240</v>
      </c>
      <c r="AT130" s="232" t="s">
        <v>235</v>
      </c>
      <c r="AU130" s="232" t="s">
        <v>87</v>
      </c>
      <c r="AY130" s="18" t="s">
        <v>233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87</v>
      </c>
      <c r="BK130" s="233">
        <f>ROUND(I130*H130,2)</f>
        <v>0</v>
      </c>
      <c r="BL130" s="18" t="s">
        <v>240</v>
      </c>
      <c r="BM130" s="232" t="s">
        <v>338</v>
      </c>
    </row>
    <row r="131" s="2" customFormat="1" ht="14.4" customHeight="1">
      <c r="A131" s="39"/>
      <c r="B131" s="40"/>
      <c r="C131" s="221" t="s">
        <v>289</v>
      </c>
      <c r="D131" s="221" t="s">
        <v>235</v>
      </c>
      <c r="E131" s="222" t="s">
        <v>1921</v>
      </c>
      <c r="F131" s="223" t="s">
        <v>1922</v>
      </c>
      <c r="G131" s="224" t="s">
        <v>332</v>
      </c>
      <c r="H131" s="225">
        <v>30</v>
      </c>
      <c r="I131" s="226"/>
      <c r="J131" s="227">
        <f>ROUND(I131*H131,2)</f>
        <v>0</v>
      </c>
      <c r="K131" s="223" t="s">
        <v>1</v>
      </c>
      <c r="L131" s="45"/>
      <c r="M131" s="228" t="s">
        <v>1</v>
      </c>
      <c r="N131" s="229" t="s">
        <v>44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240</v>
      </c>
      <c r="AT131" s="232" t="s">
        <v>235</v>
      </c>
      <c r="AU131" s="232" t="s">
        <v>87</v>
      </c>
      <c r="AY131" s="18" t="s">
        <v>233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87</v>
      </c>
      <c r="BK131" s="233">
        <f>ROUND(I131*H131,2)</f>
        <v>0</v>
      </c>
      <c r="BL131" s="18" t="s">
        <v>240</v>
      </c>
      <c r="BM131" s="232" t="s">
        <v>105</v>
      </c>
    </row>
    <row r="132" s="2" customFormat="1" ht="14.4" customHeight="1">
      <c r="A132" s="39"/>
      <c r="B132" s="40"/>
      <c r="C132" s="221" t="s">
        <v>295</v>
      </c>
      <c r="D132" s="221" t="s">
        <v>235</v>
      </c>
      <c r="E132" s="222" t="s">
        <v>1923</v>
      </c>
      <c r="F132" s="223" t="s">
        <v>1924</v>
      </c>
      <c r="G132" s="224" t="s">
        <v>332</v>
      </c>
      <c r="H132" s="225">
        <v>4</v>
      </c>
      <c r="I132" s="226"/>
      <c r="J132" s="227">
        <f>ROUND(I132*H132,2)</f>
        <v>0</v>
      </c>
      <c r="K132" s="223" t="s">
        <v>1</v>
      </c>
      <c r="L132" s="45"/>
      <c r="M132" s="228" t="s">
        <v>1</v>
      </c>
      <c r="N132" s="229" t="s">
        <v>44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240</v>
      </c>
      <c r="AT132" s="232" t="s">
        <v>235</v>
      </c>
      <c r="AU132" s="232" t="s">
        <v>87</v>
      </c>
      <c r="AY132" s="18" t="s">
        <v>233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87</v>
      </c>
      <c r="BK132" s="233">
        <f>ROUND(I132*H132,2)</f>
        <v>0</v>
      </c>
      <c r="BL132" s="18" t="s">
        <v>240</v>
      </c>
      <c r="BM132" s="232" t="s">
        <v>361</v>
      </c>
    </row>
    <row r="133" s="2" customFormat="1" ht="14.4" customHeight="1">
      <c r="A133" s="39"/>
      <c r="B133" s="40"/>
      <c r="C133" s="221" t="s">
        <v>8</v>
      </c>
      <c r="D133" s="221" t="s">
        <v>235</v>
      </c>
      <c r="E133" s="222" t="s">
        <v>1925</v>
      </c>
      <c r="F133" s="223" t="s">
        <v>1926</v>
      </c>
      <c r="G133" s="224" t="s">
        <v>332</v>
      </c>
      <c r="H133" s="225">
        <v>36</v>
      </c>
      <c r="I133" s="226"/>
      <c r="J133" s="227">
        <f>ROUND(I133*H133,2)</f>
        <v>0</v>
      </c>
      <c r="K133" s="223" t="s">
        <v>1</v>
      </c>
      <c r="L133" s="45"/>
      <c r="M133" s="228" t="s">
        <v>1</v>
      </c>
      <c r="N133" s="229" t="s">
        <v>44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240</v>
      </c>
      <c r="AT133" s="232" t="s">
        <v>235</v>
      </c>
      <c r="AU133" s="232" t="s">
        <v>87</v>
      </c>
      <c r="AY133" s="18" t="s">
        <v>233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87</v>
      </c>
      <c r="BK133" s="233">
        <f>ROUND(I133*H133,2)</f>
        <v>0</v>
      </c>
      <c r="BL133" s="18" t="s">
        <v>240</v>
      </c>
      <c r="BM133" s="232" t="s">
        <v>370</v>
      </c>
    </row>
    <row r="134" s="2" customFormat="1" ht="14.4" customHeight="1">
      <c r="A134" s="39"/>
      <c r="B134" s="40"/>
      <c r="C134" s="221" t="s">
        <v>308</v>
      </c>
      <c r="D134" s="221" t="s">
        <v>235</v>
      </c>
      <c r="E134" s="222" t="s">
        <v>1927</v>
      </c>
      <c r="F134" s="223" t="s">
        <v>1928</v>
      </c>
      <c r="G134" s="224" t="s">
        <v>332</v>
      </c>
      <c r="H134" s="225">
        <v>50</v>
      </c>
      <c r="I134" s="226"/>
      <c r="J134" s="227">
        <f>ROUND(I134*H134,2)</f>
        <v>0</v>
      </c>
      <c r="K134" s="223" t="s">
        <v>1</v>
      </c>
      <c r="L134" s="45"/>
      <c r="M134" s="228" t="s">
        <v>1</v>
      </c>
      <c r="N134" s="229" t="s">
        <v>44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240</v>
      </c>
      <c r="AT134" s="232" t="s">
        <v>235</v>
      </c>
      <c r="AU134" s="232" t="s">
        <v>87</v>
      </c>
      <c r="AY134" s="18" t="s">
        <v>233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87</v>
      </c>
      <c r="BK134" s="233">
        <f>ROUND(I134*H134,2)</f>
        <v>0</v>
      </c>
      <c r="BL134" s="18" t="s">
        <v>240</v>
      </c>
      <c r="BM134" s="232" t="s">
        <v>382</v>
      </c>
    </row>
    <row r="135" s="2" customFormat="1" ht="14.4" customHeight="1">
      <c r="A135" s="39"/>
      <c r="B135" s="40"/>
      <c r="C135" s="221" t="s">
        <v>314</v>
      </c>
      <c r="D135" s="221" t="s">
        <v>235</v>
      </c>
      <c r="E135" s="222" t="s">
        <v>1929</v>
      </c>
      <c r="F135" s="223" t="s">
        <v>1930</v>
      </c>
      <c r="G135" s="224" t="s">
        <v>332</v>
      </c>
      <c r="H135" s="225">
        <v>11</v>
      </c>
      <c r="I135" s="226"/>
      <c r="J135" s="227">
        <f>ROUND(I135*H135,2)</f>
        <v>0</v>
      </c>
      <c r="K135" s="223" t="s">
        <v>1</v>
      </c>
      <c r="L135" s="45"/>
      <c r="M135" s="228" t="s">
        <v>1</v>
      </c>
      <c r="N135" s="229" t="s">
        <v>44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240</v>
      </c>
      <c r="AT135" s="232" t="s">
        <v>235</v>
      </c>
      <c r="AU135" s="232" t="s">
        <v>87</v>
      </c>
      <c r="AY135" s="18" t="s">
        <v>233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87</v>
      </c>
      <c r="BK135" s="233">
        <f>ROUND(I135*H135,2)</f>
        <v>0</v>
      </c>
      <c r="BL135" s="18" t="s">
        <v>240</v>
      </c>
      <c r="BM135" s="232" t="s">
        <v>394</v>
      </c>
    </row>
    <row r="136" s="2" customFormat="1" ht="14.4" customHeight="1">
      <c r="A136" s="39"/>
      <c r="B136" s="40"/>
      <c r="C136" s="221" t="s">
        <v>319</v>
      </c>
      <c r="D136" s="221" t="s">
        <v>235</v>
      </c>
      <c r="E136" s="222" t="s">
        <v>1931</v>
      </c>
      <c r="F136" s="223" t="s">
        <v>1932</v>
      </c>
      <c r="G136" s="224" t="s">
        <v>332</v>
      </c>
      <c r="H136" s="225">
        <v>3</v>
      </c>
      <c r="I136" s="226"/>
      <c r="J136" s="227">
        <f>ROUND(I136*H136,2)</f>
        <v>0</v>
      </c>
      <c r="K136" s="223" t="s">
        <v>1</v>
      </c>
      <c r="L136" s="45"/>
      <c r="M136" s="228" t="s">
        <v>1</v>
      </c>
      <c r="N136" s="229" t="s">
        <v>44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240</v>
      </c>
      <c r="AT136" s="232" t="s">
        <v>235</v>
      </c>
      <c r="AU136" s="232" t="s">
        <v>87</v>
      </c>
      <c r="AY136" s="18" t="s">
        <v>233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87</v>
      </c>
      <c r="BK136" s="233">
        <f>ROUND(I136*H136,2)</f>
        <v>0</v>
      </c>
      <c r="BL136" s="18" t="s">
        <v>240</v>
      </c>
      <c r="BM136" s="232" t="s">
        <v>404</v>
      </c>
    </row>
    <row r="137" s="12" customFormat="1" ht="25.92" customHeight="1">
      <c r="A137" s="12"/>
      <c r="B137" s="205"/>
      <c r="C137" s="206"/>
      <c r="D137" s="207" t="s">
        <v>78</v>
      </c>
      <c r="E137" s="208" t="s">
        <v>1933</v>
      </c>
      <c r="F137" s="208" t="s">
        <v>1934</v>
      </c>
      <c r="G137" s="206"/>
      <c r="H137" s="206"/>
      <c r="I137" s="209"/>
      <c r="J137" s="210">
        <f>BK137</f>
        <v>0</v>
      </c>
      <c r="K137" s="206"/>
      <c r="L137" s="211"/>
      <c r="M137" s="212"/>
      <c r="N137" s="213"/>
      <c r="O137" s="213"/>
      <c r="P137" s="214">
        <f>SUM(P138:P157)</f>
        <v>0</v>
      </c>
      <c r="Q137" s="213"/>
      <c r="R137" s="214">
        <f>SUM(R138:R157)</f>
        <v>0</v>
      </c>
      <c r="S137" s="213"/>
      <c r="T137" s="215">
        <f>SUM(T138:T157)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6" t="s">
        <v>87</v>
      </c>
      <c r="AT137" s="217" t="s">
        <v>78</v>
      </c>
      <c r="AU137" s="217" t="s">
        <v>79</v>
      </c>
      <c r="AY137" s="216" t="s">
        <v>233</v>
      </c>
      <c r="BK137" s="218">
        <f>SUM(BK138:BK157)</f>
        <v>0</v>
      </c>
    </row>
    <row r="138" s="2" customFormat="1" ht="14.4" customHeight="1">
      <c r="A138" s="39"/>
      <c r="B138" s="40"/>
      <c r="C138" s="221" t="s">
        <v>324</v>
      </c>
      <c r="D138" s="221" t="s">
        <v>235</v>
      </c>
      <c r="E138" s="222" t="s">
        <v>1935</v>
      </c>
      <c r="F138" s="223" t="s">
        <v>1936</v>
      </c>
      <c r="G138" s="224" t="s">
        <v>1937</v>
      </c>
      <c r="H138" s="225">
        <v>8</v>
      </c>
      <c r="I138" s="226"/>
      <c r="J138" s="227">
        <f>ROUND(I138*H138,2)</f>
        <v>0</v>
      </c>
      <c r="K138" s="223" t="s">
        <v>1</v>
      </c>
      <c r="L138" s="45"/>
      <c r="M138" s="228" t="s">
        <v>1</v>
      </c>
      <c r="N138" s="229" t="s">
        <v>44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240</v>
      </c>
      <c r="AT138" s="232" t="s">
        <v>235</v>
      </c>
      <c r="AU138" s="232" t="s">
        <v>87</v>
      </c>
      <c r="AY138" s="18" t="s">
        <v>233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87</v>
      </c>
      <c r="BK138" s="233">
        <f>ROUND(I138*H138,2)</f>
        <v>0</v>
      </c>
      <c r="BL138" s="18" t="s">
        <v>240</v>
      </c>
      <c r="BM138" s="232" t="s">
        <v>414</v>
      </c>
    </row>
    <row r="139" s="2" customFormat="1" ht="14.4" customHeight="1">
      <c r="A139" s="39"/>
      <c r="B139" s="40"/>
      <c r="C139" s="221" t="s">
        <v>329</v>
      </c>
      <c r="D139" s="221" t="s">
        <v>235</v>
      </c>
      <c r="E139" s="222" t="s">
        <v>1938</v>
      </c>
      <c r="F139" s="223" t="s">
        <v>1939</v>
      </c>
      <c r="G139" s="224" t="s">
        <v>1937</v>
      </c>
      <c r="H139" s="225">
        <v>8</v>
      </c>
      <c r="I139" s="226"/>
      <c r="J139" s="227">
        <f>ROUND(I139*H139,2)</f>
        <v>0</v>
      </c>
      <c r="K139" s="223" t="s">
        <v>1</v>
      </c>
      <c r="L139" s="45"/>
      <c r="M139" s="228" t="s">
        <v>1</v>
      </c>
      <c r="N139" s="229" t="s">
        <v>44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240</v>
      </c>
      <c r="AT139" s="232" t="s">
        <v>235</v>
      </c>
      <c r="AU139" s="232" t="s">
        <v>87</v>
      </c>
      <c r="AY139" s="18" t="s">
        <v>233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87</v>
      </c>
      <c r="BK139" s="233">
        <f>ROUND(I139*H139,2)</f>
        <v>0</v>
      </c>
      <c r="BL139" s="18" t="s">
        <v>240</v>
      </c>
      <c r="BM139" s="232" t="s">
        <v>426</v>
      </c>
    </row>
    <row r="140" s="2" customFormat="1" ht="14.4" customHeight="1">
      <c r="A140" s="39"/>
      <c r="B140" s="40"/>
      <c r="C140" s="221" t="s">
        <v>338</v>
      </c>
      <c r="D140" s="221" t="s">
        <v>235</v>
      </c>
      <c r="E140" s="222" t="s">
        <v>1940</v>
      </c>
      <c r="F140" s="223" t="s">
        <v>1941</v>
      </c>
      <c r="G140" s="224" t="s">
        <v>1937</v>
      </c>
      <c r="H140" s="225">
        <v>4</v>
      </c>
      <c r="I140" s="226"/>
      <c r="J140" s="227">
        <f>ROUND(I140*H140,2)</f>
        <v>0</v>
      </c>
      <c r="K140" s="223" t="s">
        <v>1</v>
      </c>
      <c r="L140" s="45"/>
      <c r="M140" s="228" t="s">
        <v>1</v>
      </c>
      <c r="N140" s="229" t="s">
        <v>44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240</v>
      </c>
      <c r="AT140" s="232" t="s">
        <v>235</v>
      </c>
      <c r="AU140" s="232" t="s">
        <v>87</v>
      </c>
      <c r="AY140" s="18" t="s">
        <v>233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87</v>
      </c>
      <c r="BK140" s="233">
        <f>ROUND(I140*H140,2)</f>
        <v>0</v>
      </c>
      <c r="BL140" s="18" t="s">
        <v>240</v>
      </c>
      <c r="BM140" s="232" t="s">
        <v>436</v>
      </c>
    </row>
    <row r="141" s="2" customFormat="1" ht="14.4" customHeight="1">
      <c r="A141" s="39"/>
      <c r="B141" s="40"/>
      <c r="C141" s="221" t="s">
        <v>346</v>
      </c>
      <c r="D141" s="221" t="s">
        <v>235</v>
      </c>
      <c r="E141" s="222" t="s">
        <v>1942</v>
      </c>
      <c r="F141" s="223" t="s">
        <v>1943</v>
      </c>
      <c r="G141" s="224" t="s">
        <v>1937</v>
      </c>
      <c r="H141" s="225">
        <v>8</v>
      </c>
      <c r="I141" s="226"/>
      <c r="J141" s="227">
        <f>ROUND(I141*H141,2)</f>
        <v>0</v>
      </c>
      <c r="K141" s="223" t="s">
        <v>1</v>
      </c>
      <c r="L141" s="45"/>
      <c r="M141" s="228" t="s">
        <v>1</v>
      </c>
      <c r="N141" s="229" t="s">
        <v>44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240</v>
      </c>
      <c r="AT141" s="232" t="s">
        <v>235</v>
      </c>
      <c r="AU141" s="232" t="s">
        <v>87</v>
      </c>
      <c r="AY141" s="18" t="s">
        <v>233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87</v>
      </c>
      <c r="BK141" s="233">
        <f>ROUND(I141*H141,2)</f>
        <v>0</v>
      </c>
      <c r="BL141" s="18" t="s">
        <v>240</v>
      </c>
      <c r="BM141" s="232" t="s">
        <v>445</v>
      </c>
    </row>
    <row r="142" s="2" customFormat="1" ht="14.4" customHeight="1">
      <c r="A142" s="39"/>
      <c r="B142" s="40"/>
      <c r="C142" s="221" t="s">
        <v>105</v>
      </c>
      <c r="D142" s="221" t="s">
        <v>235</v>
      </c>
      <c r="E142" s="222" t="s">
        <v>1944</v>
      </c>
      <c r="F142" s="223" t="s">
        <v>1945</v>
      </c>
      <c r="G142" s="224" t="s">
        <v>1937</v>
      </c>
      <c r="H142" s="225">
        <v>13</v>
      </c>
      <c r="I142" s="226"/>
      <c r="J142" s="227">
        <f>ROUND(I142*H142,2)</f>
        <v>0</v>
      </c>
      <c r="K142" s="223" t="s">
        <v>1</v>
      </c>
      <c r="L142" s="45"/>
      <c r="M142" s="228" t="s">
        <v>1</v>
      </c>
      <c r="N142" s="229" t="s">
        <v>44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240</v>
      </c>
      <c r="AT142" s="232" t="s">
        <v>235</v>
      </c>
      <c r="AU142" s="232" t="s">
        <v>87</v>
      </c>
      <c r="AY142" s="18" t="s">
        <v>233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87</v>
      </c>
      <c r="BK142" s="233">
        <f>ROUND(I142*H142,2)</f>
        <v>0</v>
      </c>
      <c r="BL142" s="18" t="s">
        <v>240</v>
      </c>
      <c r="BM142" s="232" t="s">
        <v>457</v>
      </c>
    </row>
    <row r="143" s="2" customFormat="1" ht="14.4" customHeight="1">
      <c r="A143" s="39"/>
      <c r="B143" s="40"/>
      <c r="C143" s="221" t="s">
        <v>7</v>
      </c>
      <c r="D143" s="221" t="s">
        <v>235</v>
      </c>
      <c r="E143" s="222" t="s">
        <v>1946</v>
      </c>
      <c r="F143" s="223" t="s">
        <v>1947</v>
      </c>
      <c r="G143" s="224" t="s">
        <v>1937</v>
      </c>
      <c r="H143" s="225">
        <v>3</v>
      </c>
      <c r="I143" s="226"/>
      <c r="J143" s="227">
        <f>ROUND(I143*H143,2)</f>
        <v>0</v>
      </c>
      <c r="K143" s="223" t="s">
        <v>1</v>
      </c>
      <c r="L143" s="45"/>
      <c r="M143" s="228" t="s">
        <v>1</v>
      </c>
      <c r="N143" s="229" t="s">
        <v>44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240</v>
      </c>
      <c r="AT143" s="232" t="s">
        <v>235</v>
      </c>
      <c r="AU143" s="232" t="s">
        <v>87</v>
      </c>
      <c r="AY143" s="18" t="s">
        <v>233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87</v>
      </c>
      <c r="BK143" s="233">
        <f>ROUND(I143*H143,2)</f>
        <v>0</v>
      </c>
      <c r="BL143" s="18" t="s">
        <v>240</v>
      </c>
      <c r="BM143" s="232" t="s">
        <v>470</v>
      </c>
    </row>
    <row r="144" s="2" customFormat="1" ht="14.4" customHeight="1">
      <c r="A144" s="39"/>
      <c r="B144" s="40"/>
      <c r="C144" s="221" t="s">
        <v>361</v>
      </c>
      <c r="D144" s="221" t="s">
        <v>235</v>
      </c>
      <c r="E144" s="222" t="s">
        <v>1948</v>
      </c>
      <c r="F144" s="223" t="s">
        <v>1949</v>
      </c>
      <c r="G144" s="224" t="s">
        <v>1937</v>
      </c>
      <c r="H144" s="225">
        <v>90</v>
      </c>
      <c r="I144" s="226"/>
      <c r="J144" s="227">
        <f>ROUND(I144*H144,2)</f>
        <v>0</v>
      </c>
      <c r="K144" s="223" t="s">
        <v>1</v>
      </c>
      <c r="L144" s="45"/>
      <c r="M144" s="228" t="s">
        <v>1</v>
      </c>
      <c r="N144" s="229" t="s">
        <v>44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240</v>
      </c>
      <c r="AT144" s="232" t="s">
        <v>235</v>
      </c>
      <c r="AU144" s="232" t="s">
        <v>87</v>
      </c>
      <c r="AY144" s="18" t="s">
        <v>233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87</v>
      </c>
      <c r="BK144" s="233">
        <f>ROUND(I144*H144,2)</f>
        <v>0</v>
      </c>
      <c r="BL144" s="18" t="s">
        <v>240</v>
      </c>
      <c r="BM144" s="232" t="s">
        <v>480</v>
      </c>
    </row>
    <row r="145" s="2" customFormat="1" ht="14.4" customHeight="1">
      <c r="A145" s="39"/>
      <c r="B145" s="40"/>
      <c r="C145" s="221" t="s">
        <v>365</v>
      </c>
      <c r="D145" s="221" t="s">
        <v>235</v>
      </c>
      <c r="E145" s="222" t="s">
        <v>1950</v>
      </c>
      <c r="F145" s="223" t="s">
        <v>1951</v>
      </c>
      <c r="G145" s="224" t="s">
        <v>1952</v>
      </c>
      <c r="H145" s="225">
        <v>340</v>
      </c>
      <c r="I145" s="226"/>
      <c r="J145" s="227">
        <f>ROUND(I145*H145,2)</f>
        <v>0</v>
      </c>
      <c r="K145" s="223" t="s">
        <v>1</v>
      </c>
      <c r="L145" s="45"/>
      <c r="M145" s="228" t="s">
        <v>1</v>
      </c>
      <c r="N145" s="229" t="s">
        <v>44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240</v>
      </c>
      <c r="AT145" s="232" t="s">
        <v>235</v>
      </c>
      <c r="AU145" s="232" t="s">
        <v>87</v>
      </c>
      <c r="AY145" s="18" t="s">
        <v>233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87</v>
      </c>
      <c r="BK145" s="233">
        <f>ROUND(I145*H145,2)</f>
        <v>0</v>
      </c>
      <c r="BL145" s="18" t="s">
        <v>240</v>
      </c>
      <c r="BM145" s="232" t="s">
        <v>491</v>
      </c>
    </row>
    <row r="146" s="2" customFormat="1" ht="14.4" customHeight="1">
      <c r="A146" s="39"/>
      <c r="B146" s="40"/>
      <c r="C146" s="221" t="s">
        <v>370</v>
      </c>
      <c r="D146" s="221" t="s">
        <v>235</v>
      </c>
      <c r="E146" s="222" t="s">
        <v>1953</v>
      </c>
      <c r="F146" s="223" t="s">
        <v>1954</v>
      </c>
      <c r="G146" s="224" t="s">
        <v>1937</v>
      </c>
      <c r="H146" s="225">
        <v>110</v>
      </c>
      <c r="I146" s="226"/>
      <c r="J146" s="227">
        <f>ROUND(I146*H146,2)</f>
        <v>0</v>
      </c>
      <c r="K146" s="223" t="s">
        <v>1</v>
      </c>
      <c r="L146" s="45"/>
      <c r="M146" s="228" t="s">
        <v>1</v>
      </c>
      <c r="N146" s="229" t="s">
        <v>44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240</v>
      </c>
      <c r="AT146" s="232" t="s">
        <v>235</v>
      </c>
      <c r="AU146" s="232" t="s">
        <v>87</v>
      </c>
      <c r="AY146" s="18" t="s">
        <v>233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87</v>
      </c>
      <c r="BK146" s="233">
        <f>ROUND(I146*H146,2)</f>
        <v>0</v>
      </c>
      <c r="BL146" s="18" t="s">
        <v>240</v>
      </c>
      <c r="BM146" s="232" t="s">
        <v>501</v>
      </c>
    </row>
    <row r="147" s="2" customFormat="1" ht="14.4" customHeight="1">
      <c r="A147" s="39"/>
      <c r="B147" s="40"/>
      <c r="C147" s="221" t="s">
        <v>376</v>
      </c>
      <c r="D147" s="221" t="s">
        <v>235</v>
      </c>
      <c r="E147" s="222" t="s">
        <v>1955</v>
      </c>
      <c r="F147" s="223" t="s">
        <v>1956</v>
      </c>
      <c r="G147" s="224" t="s">
        <v>1937</v>
      </c>
      <c r="H147" s="225">
        <v>22</v>
      </c>
      <c r="I147" s="226"/>
      <c r="J147" s="227">
        <f>ROUND(I147*H147,2)</f>
        <v>0</v>
      </c>
      <c r="K147" s="223" t="s">
        <v>1</v>
      </c>
      <c r="L147" s="45"/>
      <c r="M147" s="228" t="s">
        <v>1</v>
      </c>
      <c r="N147" s="229" t="s">
        <v>44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240</v>
      </c>
      <c r="AT147" s="232" t="s">
        <v>235</v>
      </c>
      <c r="AU147" s="232" t="s">
        <v>87</v>
      </c>
      <c r="AY147" s="18" t="s">
        <v>233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87</v>
      </c>
      <c r="BK147" s="233">
        <f>ROUND(I147*H147,2)</f>
        <v>0</v>
      </c>
      <c r="BL147" s="18" t="s">
        <v>240</v>
      </c>
      <c r="BM147" s="232" t="s">
        <v>509</v>
      </c>
    </row>
    <row r="148" s="2" customFormat="1" ht="14.4" customHeight="1">
      <c r="A148" s="39"/>
      <c r="B148" s="40"/>
      <c r="C148" s="221" t="s">
        <v>382</v>
      </c>
      <c r="D148" s="221" t="s">
        <v>235</v>
      </c>
      <c r="E148" s="222" t="s">
        <v>1957</v>
      </c>
      <c r="F148" s="223" t="s">
        <v>1958</v>
      </c>
      <c r="G148" s="224" t="s">
        <v>1937</v>
      </c>
      <c r="H148" s="225">
        <v>11</v>
      </c>
      <c r="I148" s="226"/>
      <c r="J148" s="227">
        <f>ROUND(I148*H148,2)</f>
        <v>0</v>
      </c>
      <c r="K148" s="223" t="s">
        <v>1</v>
      </c>
      <c r="L148" s="45"/>
      <c r="M148" s="228" t="s">
        <v>1</v>
      </c>
      <c r="N148" s="229" t="s">
        <v>44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240</v>
      </c>
      <c r="AT148" s="232" t="s">
        <v>235</v>
      </c>
      <c r="AU148" s="232" t="s">
        <v>87</v>
      </c>
      <c r="AY148" s="18" t="s">
        <v>233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87</v>
      </c>
      <c r="BK148" s="233">
        <f>ROUND(I148*H148,2)</f>
        <v>0</v>
      </c>
      <c r="BL148" s="18" t="s">
        <v>240</v>
      </c>
      <c r="BM148" s="232" t="s">
        <v>518</v>
      </c>
    </row>
    <row r="149" s="2" customFormat="1" ht="14.4" customHeight="1">
      <c r="A149" s="39"/>
      <c r="B149" s="40"/>
      <c r="C149" s="221" t="s">
        <v>388</v>
      </c>
      <c r="D149" s="221" t="s">
        <v>235</v>
      </c>
      <c r="E149" s="222" t="s">
        <v>1959</v>
      </c>
      <c r="F149" s="223" t="s">
        <v>1960</v>
      </c>
      <c r="G149" s="224" t="s">
        <v>1937</v>
      </c>
      <c r="H149" s="225">
        <v>50</v>
      </c>
      <c r="I149" s="226"/>
      <c r="J149" s="227">
        <f>ROUND(I149*H149,2)</f>
        <v>0</v>
      </c>
      <c r="K149" s="223" t="s">
        <v>1</v>
      </c>
      <c r="L149" s="45"/>
      <c r="M149" s="228" t="s">
        <v>1</v>
      </c>
      <c r="N149" s="229" t="s">
        <v>44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240</v>
      </c>
      <c r="AT149" s="232" t="s">
        <v>235</v>
      </c>
      <c r="AU149" s="232" t="s">
        <v>87</v>
      </c>
      <c r="AY149" s="18" t="s">
        <v>233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87</v>
      </c>
      <c r="BK149" s="233">
        <f>ROUND(I149*H149,2)</f>
        <v>0</v>
      </c>
      <c r="BL149" s="18" t="s">
        <v>240</v>
      </c>
      <c r="BM149" s="232" t="s">
        <v>529</v>
      </c>
    </row>
    <row r="150" s="2" customFormat="1" ht="14.4" customHeight="1">
      <c r="A150" s="39"/>
      <c r="B150" s="40"/>
      <c r="C150" s="221" t="s">
        <v>394</v>
      </c>
      <c r="D150" s="221" t="s">
        <v>235</v>
      </c>
      <c r="E150" s="222" t="s">
        <v>1961</v>
      </c>
      <c r="F150" s="223" t="s">
        <v>1962</v>
      </c>
      <c r="G150" s="224" t="s">
        <v>1937</v>
      </c>
      <c r="H150" s="225">
        <v>11</v>
      </c>
      <c r="I150" s="226"/>
      <c r="J150" s="227">
        <f>ROUND(I150*H150,2)</f>
        <v>0</v>
      </c>
      <c r="K150" s="223" t="s">
        <v>1</v>
      </c>
      <c r="L150" s="45"/>
      <c r="M150" s="228" t="s">
        <v>1</v>
      </c>
      <c r="N150" s="229" t="s">
        <v>44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240</v>
      </c>
      <c r="AT150" s="232" t="s">
        <v>235</v>
      </c>
      <c r="AU150" s="232" t="s">
        <v>87</v>
      </c>
      <c r="AY150" s="18" t="s">
        <v>233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87</v>
      </c>
      <c r="BK150" s="233">
        <f>ROUND(I150*H150,2)</f>
        <v>0</v>
      </c>
      <c r="BL150" s="18" t="s">
        <v>240</v>
      </c>
      <c r="BM150" s="232" t="s">
        <v>538</v>
      </c>
    </row>
    <row r="151" s="2" customFormat="1" ht="14.4" customHeight="1">
      <c r="A151" s="39"/>
      <c r="B151" s="40"/>
      <c r="C151" s="221" t="s">
        <v>400</v>
      </c>
      <c r="D151" s="221" t="s">
        <v>235</v>
      </c>
      <c r="E151" s="222" t="s">
        <v>1963</v>
      </c>
      <c r="F151" s="223" t="s">
        <v>1964</v>
      </c>
      <c r="G151" s="224" t="s">
        <v>1937</v>
      </c>
      <c r="H151" s="225">
        <v>60</v>
      </c>
      <c r="I151" s="226"/>
      <c r="J151" s="227">
        <f>ROUND(I151*H151,2)</f>
        <v>0</v>
      </c>
      <c r="K151" s="223" t="s">
        <v>1</v>
      </c>
      <c r="L151" s="45"/>
      <c r="M151" s="228" t="s">
        <v>1</v>
      </c>
      <c r="N151" s="229" t="s">
        <v>44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240</v>
      </c>
      <c r="AT151" s="232" t="s">
        <v>235</v>
      </c>
      <c r="AU151" s="232" t="s">
        <v>87</v>
      </c>
      <c r="AY151" s="18" t="s">
        <v>233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87</v>
      </c>
      <c r="BK151" s="233">
        <f>ROUND(I151*H151,2)</f>
        <v>0</v>
      </c>
      <c r="BL151" s="18" t="s">
        <v>240</v>
      </c>
      <c r="BM151" s="232" t="s">
        <v>557</v>
      </c>
    </row>
    <row r="152" s="2" customFormat="1" ht="14.4" customHeight="1">
      <c r="A152" s="39"/>
      <c r="B152" s="40"/>
      <c r="C152" s="221" t="s">
        <v>404</v>
      </c>
      <c r="D152" s="221" t="s">
        <v>235</v>
      </c>
      <c r="E152" s="222" t="s">
        <v>1965</v>
      </c>
      <c r="F152" s="223" t="s">
        <v>1966</v>
      </c>
      <c r="G152" s="224" t="s">
        <v>1937</v>
      </c>
      <c r="H152" s="225">
        <v>6</v>
      </c>
      <c r="I152" s="226"/>
      <c r="J152" s="227">
        <f>ROUND(I152*H152,2)</f>
        <v>0</v>
      </c>
      <c r="K152" s="223" t="s">
        <v>1</v>
      </c>
      <c r="L152" s="45"/>
      <c r="M152" s="228" t="s">
        <v>1</v>
      </c>
      <c r="N152" s="229" t="s">
        <v>44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240</v>
      </c>
      <c r="AT152" s="232" t="s">
        <v>235</v>
      </c>
      <c r="AU152" s="232" t="s">
        <v>87</v>
      </c>
      <c r="AY152" s="18" t="s">
        <v>233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87</v>
      </c>
      <c r="BK152" s="233">
        <f>ROUND(I152*H152,2)</f>
        <v>0</v>
      </c>
      <c r="BL152" s="18" t="s">
        <v>240</v>
      </c>
      <c r="BM152" s="232" t="s">
        <v>567</v>
      </c>
    </row>
    <row r="153" s="2" customFormat="1" ht="14.4" customHeight="1">
      <c r="A153" s="39"/>
      <c r="B153" s="40"/>
      <c r="C153" s="221" t="s">
        <v>408</v>
      </c>
      <c r="D153" s="221" t="s">
        <v>235</v>
      </c>
      <c r="E153" s="222" t="s">
        <v>1967</v>
      </c>
      <c r="F153" s="223" t="s">
        <v>1968</v>
      </c>
      <c r="G153" s="224" t="s">
        <v>1937</v>
      </c>
      <c r="H153" s="225">
        <v>11</v>
      </c>
      <c r="I153" s="226"/>
      <c r="J153" s="227">
        <f>ROUND(I153*H153,2)</f>
        <v>0</v>
      </c>
      <c r="K153" s="223" t="s">
        <v>1</v>
      </c>
      <c r="L153" s="45"/>
      <c r="M153" s="228" t="s">
        <v>1</v>
      </c>
      <c r="N153" s="229" t="s">
        <v>44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240</v>
      </c>
      <c r="AT153" s="232" t="s">
        <v>235</v>
      </c>
      <c r="AU153" s="232" t="s">
        <v>87</v>
      </c>
      <c r="AY153" s="18" t="s">
        <v>233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87</v>
      </c>
      <c r="BK153" s="233">
        <f>ROUND(I153*H153,2)</f>
        <v>0</v>
      </c>
      <c r="BL153" s="18" t="s">
        <v>240</v>
      </c>
      <c r="BM153" s="232" t="s">
        <v>577</v>
      </c>
    </row>
    <row r="154" s="2" customFormat="1" ht="14.4" customHeight="1">
      <c r="A154" s="39"/>
      <c r="B154" s="40"/>
      <c r="C154" s="221" t="s">
        <v>414</v>
      </c>
      <c r="D154" s="221" t="s">
        <v>235</v>
      </c>
      <c r="E154" s="222" t="s">
        <v>1969</v>
      </c>
      <c r="F154" s="223" t="s">
        <v>1970</v>
      </c>
      <c r="G154" s="224" t="s">
        <v>1937</v>
      </c>
      <c r="H154" s="225">
        <v>30</v>
      </c>
      <c r="I154" s="226"/>
      <c r="J154" s="227">
        <f>ROUND(I154*H154,2)</f>
        <v>0</v>
      </c>
      <c r="K154" s="223" t="s">
        <v>1</v>
      </c>
      <c r="L154" s="45"/>
      <c r="M154" s="228" t="s">
        <v>1</v>
      </c>
      <c r="N154" s="229" t="s">
        <v>44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240</v>
      </c>
      <c r="AT154" s="232" t="s">
        <v>235</v>
      </c>
      <c r="AU154" s="232" t="s">
        <v>87</v>
      </c>
      <c r="AY154" s="18" t="s">
        <v>233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87</v>
      </c>
      <c r="BK154" s="233">
        <f>ROUND(I154*H154,2)</f>
        <v>0</v>
      </c>
      <c r="BL154" s="18" t="s">
        <v>240</v>
      </c>
      <c r="BM154" s="232" t="s">
        <v>588</v>
      </c>
    </row>
    <row r="155" s="2" customFormat="1" ht="14.4" customHeight="1">
      <c r="A155" s="39"/>
      <c r="B155" s="40"/>
      <c r="C155" s="221" t="s">
        <v>420</v>
      </c>
      <c r="D155" s="221" t="s">
        <v>235</v>
      </c>
      <c r="E155" s="222" t="s">
        <v>1971</v>
      </c>
      <c r="F155" s="223" t="s">
        <v>1972</v>
      </c>
      <c r="G155" s="224" t="s">
        <v>1937</v>
      </c>
      <c r="H155" s="225">
        <v>21</v>
      </c>
      <c r="I155" s="226"/>
      <c r="J155" s="227">
        <f>ROUND(I155*H155,2)</f>
        <v>0</v>
      </c>
      <c r="K155" s="223" t="s">
        <v>1</v>
      </c>
      <c r="L155" s="45"/>
      <c r="M155" s="228" t="s">
        <v>1</v>
      </c>
      <c r="N155" s="229" t="s">
        <v>44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240</v>
      </c>
      <c r="AT155" s="232" t="s">
        <v>235</v>
      </c>
      <c r="AU155" s="232" t="s">
        <v>87</v>
      </c>
      <c r="AY155" s="18" t="s">
        <v>233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87</v>
      </c>
      <c r="BK155" s="233">
        <f>ROUND(I155*H155,2)</f>
        <v>0</v>
      </c>
      <c r="BL155" s="18" t="s">
        <v>240</v>
      </c>
      <c r="BM155" s="232" t="s">
        <v>598</v>
      </c>
    </row>
    <row r="156" s="2" customFormat="1" ht="14.4" customHeight="1">
      <c r="A156" s="39"/>
      <c r="B156" s="40"/>
      <c r="C156" s="221" t="s">
        <v>426</v>
      </c>
      <c r="D156" s="221" t="s">
        <v>235</v>
      </c>
      <c r="E156" s="222" t="s">
        <v>1973</v>
      </c>
      <c r="F156" s="223" t="s">
        <v>1974</v>
      </c>
      <c r="G156" s="224" t="s">
        <v>1937</v>
      </c>
      <c r="H156" s="225">
        <v>36</v>
      </c>
      <c r="I156" s="226"/>
      <c r="J156" s="227">
        <f>ROUND(I156*H156,2)</f>
        <v>0</v>
      </c>
      <c r="K156" s="223" t="s">
        <v>1</v>
      </c>
      <c r="L156" s="45"/>
      <c r="M156" s="228" t="s">
        <v>1</v>
      </c>
      <c r="N156" s="229" t="s">
        <v>44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240</v>
      </c>
      <c r="AT156" s="232" t="s">
        <v>235</v>
      </c>
      <c r="AU156" s="232" t="s">
        <v>87</v>
      </c>
      <c r="AY156" s="18" t="s">
        <v>233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87</v>
      </c>
      <c r="BK156" s="233">
        <f>ROUND(I156*H156,2)</f>
        <v>0</v>
      </c>
      <c r="BL156" s="18" t="s">
        <v>240</v>
      </c>
      <c r="BM156" s="232" t="s">
        <v>610</v>
      </c>
    </row>
    <row r="157" s="2" customFormat="1" ht="14.4" customHeight="1">
      <c r="A157" s="39"/>
      <c r="B157" s="40"/>
      <c r="C157" s="221" t="s">
        <v>432</v>
      </c>
      <c r="D157" s="221" t="s">
        <v>235</v>
      </c>
      <c r="E157" s="222" t="s">
        <v>1975</v>
      </c>
      <c r="F157" s="223" t="s">
        <v>1976</v>
      </c>
      <c r="G157" s="224" t="s">
        <v>920</v>
      </c>
      <c r="H157" s="225">
        <v>1</v>
      </c>
      <c r="I157" s="226"/>
      <c r="J157" s="227">
        <f>ROUND(I157*H157,2)</f>
        <v>0</v>
      </c>
      <c r="K157" s="223" t="s">
        <v>1</v>
      </c>
      <c r="L157" s="45"/>
      <c r="M157" s="228" t="s">
        <v>1</v>
      </c>
      <c r="N157" s="229" t="s">
        <v>44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240</v>
      </c>
      <c r="AT157" s="232" t="s">
        <v>235</v>
      </c>
      <c r="AU157" s="232" t="s">
        <v>87</v>
      </c>
      <c r="AY157" s="18" t="s">
        <v>233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87</v>
      </c>
      <c r="BK157" s="233">
        <f>ROUND(I157*H157,2)</f>
        <v>0</v>
      </c>
      <c r="BL157" s="18" t="s">
        <v>240</v>
      </c>
      <c r="BM157" s="232" t="s">
        <v>618</v>
      </c>
    </row>
    <row r="158" s="12" customFormat="1" ht="25.92" customHeight="1">
      <c r="A158" s="12"/>
      <c r="B158" s="205"/>
      <c r="C158" s="206"/>
      <c r="D158" s="207" t="s">
        <v>78</v>
      </c>
      <c r="E158" s="208" t="s">
        <v>1977</v>
      </c>
      <c r="F158" s="208" t="s">
        <v>1978</v>
      </c>
      <c r="G158" s="206"/>
      <c r="H158" s="206"/>
      <c r="I158" s="209"/>
      <c r="J158" s="210">
        <f>BK158</f>
        <v>0</v>
      </c>
      <c r="K158" s="206"/>
      <c r="L158" s="211"/>
      <c r="M158" s="212"/>
      <c r="N158" s="213"/>
      <c r="O158" s="213"/>
      <c r="P158" s="214">
        <f>SUM(P159:P162)</f>
        <v>0</v>
      </c>
      <c r="Q158" s="213"/>
      <c r="R158" s="214">
        <f>SUM(R159:R162)</f>
        <v>0</v>
      </c>
      <c r="S158" s="213"/>
      <c r="T158" s="215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6" t="s">
        <v>87</v>
      </c>
      <c r="AT158" s="217" t="s">
        <v>78</v>
      </c>
      <c r="AU158" s="217" t="s">
        <v>79</v>
      </c>
      <c r="AY158" s="216" t="s">
        <v>233</v>
      </c>
      <c r="BK158" s="218">
        <f>SUM(BK159:BK162)</f>
        <v>0</v>
      </c>
    </row>
    <row r="159" s="2" customFormat="1" ht="14.4" customHeight="1">
      <c r="A159" s="39"/>
      <c r="B159" s="40"/>
      <c r="C159" s="221" t="s">
        <v>436</v>
      </c>
      <c r="D159" s="221" t="s">
        <v>235</v>
      </c>
      <c r="E159" s="222" t="s">
        <v>1979</v>
      </c>
      <c r="F159" s="223" t="s">
        <v>1980</v>
      </c>
      <c r="G159" s="224" t="s">
        <v>1981</v>
      </c>
      <c r="H159" s="225">
        <v>40</v>
      </c>
      <c r="I159" s="226"/>
      <c r="J159" s="227">
        <f>ROUND(I159*H159,2)</f>
        <v>0</v>
      </c>
      <c r="K159" s="223" t="s">
        <v>1</v>
      </c>
      <c r="L159" s="45"/>
      <c r="M159" s="228" t="s">
        <v>1</v>
      </c>
      <c r="N159" s="229" t="s">
        <v>44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240</v>
      </c>
      <c r="AT159" s="232" t="s">
        <v>235</v>
      </c>
      <c r="AU159" s="232" t="s">
        <v>87</v>
      </c>
      <c r="AY159" s="18" t="s">
        <v>233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87</v>
      </c>
      <c r="BK159" s="233">
        <f>ROUND(I159*H159,2)</f>
        <v>0</v>
      </c>
      <c r="BL159" s="18" t="s">
        <v>240</v>
      </c>
      <c r="BM159" s="232" t="s">
        <v>628</v>
      </c>
    </row>
    <row r="160" s="2" customFormat="1" ht="14.4" customHeight="1">
      <c r="A160" s="39"/>
      <c r="B160" s="40"/>
      <c r="C160" s="221" t="s">
        <v>440</v>
      </c>
      <c r="D160" s="221" t="s">
        <v>235</v>
      </c>
      <c r="E160" s="222" t="s">
        <v>1982</v>
      </c>
      <c r="F160" s="223" t="s">
        <v>1983</v>
      </c>
      <c r="G160" s="224" t="s">
        <v>1981</v>
      </c>
      <c r="H160" s="225">
        <v>20</v>
      </c>
      <c r="I160" s="226"/>
      <c r="J160" s="227">
        <f>ROUND(I160*H160,2)</f>
        <v>0</v>
      </c>
      <c r="K160" s="223" t="s">
        <v>1</v>
      </c>
      <c r="L160" s="45"/>
      <c r="M160" s="228" t="s">
        <v>1</v>
      </c>
      <c r="N160" s="229" t="s">
        <v>44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240</v>
      </c>
      <c r="AT160" s="232" t="s">
        <v>235</v>
      </c>
      <c r="AU160" s="232" t="s">
        <v>87</v>
      </c>
      <c r="AY160" s="18" t="s">
        <v>233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87</v>
      </c>
      <c r="BK160" s="233">
        <f>ROUND(I160*H160,2)</f>
        <v>0</v>
      </c>
      <c r="BL160" s="18" t="s">
        <v>240</v>
      </c>
      <c r="BM160" s="232" t="s">
        <v>636</v>
      </c>
    </row>
    <row r="161" s="2" customFormat="1" ht="14.4" customHeight="1">
      <c r="A161" s="39"/>
      <c r="B161" s="40"/>
      <c r="C161" s="221" t="s">
        <v>445</v>
      </c>
      <c r="D161" s="221" t="s">
        <v>235</v>
      </c>
      <c r="E161" s="222" t="s">
        <v>1984</v>
      </c>
      <c r="F161" s="223" t="s">
        <v>1985</v>
      </c>
      <c r="G161" s="224" t="s">
        <v>1981</v>
      </c>
      <c r="H161" s="225">
        <v>24</v>
      </c>
      <c r="I161" s="226"/>
      <c r="J161" s="227">
        <f>ROUND(I161*H161,2)</f>
        <v>0</v>
      </c>
      <c r="K161" s="223" t="s">
        <v>1</v>
      </c>
      <c r="L161" s="45"/>
      <c r="M161" s="228" t="s">
        <v>1</v>
      </c>
      <c r="N161" s="229" t="s">
        <v>44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240</v>
      </c>
      <c r="AT161" s="232" t="s">
        <v>235</v>
      </c>
      <c r="AU161" s="232" t="s">
        <v>87</v>
      </c>
      <c r="AY161" s="18" t="s">
        <v>233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87</v>
      </c>
      <c r="BK161" s="233">
        <f>ROUND(I161*H161,2)</f>
        <v>0</v>
      </c>
      <c r="BL161" s="18" t="s">
        <v>240</v>
      </c>
      <c r="BM161" s="232" t="s">
        <v>651</v>
      </c>
    </row>
    <row r="162" s="2" customFormat="1" ht="14.4" customHeight="1">
      <c r="A162" s="39"/>
      <c r="B162" s="40"/>
      <c r="C162" s="221" t="s">
        <v>453</v>
      </c>
      <c r="D162" s="221" t="s">
        <v>235</v>
      </c>
      <c r="E162" s="222" t="s">
        <v>1986</v>
      </c>
      <c r="F162" s="223" t="s">
        <v>1987</v>
      </c>
      <c r="G162" s="224" t="s">
        <v>1981</v>
      </c>
      <c r="H162" s="225">
        <v>4</v>
      </c>
      <c r="I162" s="226"/>
      <c r="J162" s="227">
        <f>ROUND(I162*H162,2)</f>
        <v>0</v>
      </c>
      <c r="K162" s="223" t="s">
        <v>1</v>
      </c>
      <c r="L162" s="45"/>
      <c r="M162" s="228" t="s">
        <v>1</v>
      </c>
      <c r="N162" s="229" t="s">
        <v>44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240</v>
      </c>
      <c r="AT162" s="232" t="s">
        <v>235</v>
      </c>
      <c r="AU162" s="232" t="s">
        <v>87</v>
      </c>
      <c r="AY162" s="18" t="s">
        <v>233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87</v>
      </c>
      <c r="BK162" s="233">
        <f>ROUND(I162*H162,2)</f>
        <v>0</v>
      </c>
      <c r="BL162" s="18" t="s">
        <v>240</v>
      </c>
      <c r="BM162" s="232" t="s">
        <v>661</v>
      </c>
    </row>
    <row r="163" s="12" customFormat="1" ht="25.92" customHeight="1">
      <c r="A163" s="12"/>
      <c r="B163" s="205"/>
      <c r="C163" s="206"/>
      <c r="D163" s="207" t="s">
        <v>78</v>
      </c>
      <c r="E163" s="208" t="s">
        <v>1988</v>
      </c>
      <c r="F163" s="208" t="s">
        <v>106</v>
      </c>
      <c r="G163" s="206"/>
      <c r="H163" s="206"/>
      <c r="I163" s="209"/>
      <c r="J163" s="210">
        <f>BK163</f>
        <v>0</v>
      </c>
      <c r="K163" s="206"/>
      <c r="L163" s="211"/>
      <c r="M163" s="212"/>
      <c r="N163" s="213"/>
      <c r="O163" s="213"/>
      <c r="P163" s="214">
        <f>SUM(P164:P166)</f>
        <v>0</v>
      </c>
      <c r="Q163" s="213"/>
      <c r="R163" s="214">
        <f>SUM(R164:R166)</f>
        <v>0</v>
      </c>
      <c r="S163" s="213"/>
      <c r="T163" s="215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6" t="s">
        <v>87</v>
      </c>
      <c r="AT163" s="217" t="s">
        <v>78</v>
      </c>
      <c r="AU163" s="217" t="s">
        <v>79</v>
      </c>
      <c r="AY163" s="216" t="s">
        <v>233</v>
      </c>
      <c r="BK163" s="218">
        <f>SUM(BK164:BK166)</f>
        <v>0</v>
      </c>
    </row>
    <row r="164" s="2" customFormat="1" ht="14.4" customHeight="1">
      <c r="A164" s="39"/>
      <c r="B164" s="40"/>
      <c r="C164" s="221" t="s">
        <v>457</v>
      </c>
      <c r="D164" s="221" t="s">
        <v>235</v>
      </c>
      <c r="E164" s="222" t="s">
        <v>1989</v>
      </c>
      <c r="F164" s="223" t="s">
        <v>1990</v>
      </c>
      <c r="G164" s="224" t="s">
        <v>920</v>
      </c>
      <c r="H164" s="225">
        <v>1</v>
      </c>
      <c r="I164" s="226"/>
      <c r="J164" s="227">
        <f>ROUND(I164*H164,2)</f>
        <v>0</v>
      </c>
      <c r="K164" s="223" t="s">
        <v>1</v>
      </c>
      <c r="L164" s="45"/>
      <c r="M164" s="228" t="s">
        <v>1</v>
      </c>
      <c r="N164" s="229" t="s">
        <v>44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240</v>
      </c>
      <c r="AT164" s="232" t="s">
        <v>235</v>
      </c>
      <c r="AU164" s="232" t="s">
        <v>87</v>
      </c>
      <c r="AY164" s="18" t="s">
        <v>233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87</v>
      </c>
      <c r="BK164" s="233">
        <f>ROUND(I164*H164,2)</f>
        <v>0</v>
      </c>
      <c r="BL164" s="18" t="s">
        <v>240</v>
      </c>
      <c r="BM164" s="232" t="s">
        <v>686</v>
      </c>
    </row>
    <row r="165" s="2" customFormat="1" ht="14.4" customHeight="1">
      <c r="A165" s="39"/>
      <c r="B165" s="40"/>
      <c r="C165" s="221" t="s">
        <v>462</v>
      </c>
      <c r="D165" s="221" t="s">
        <v>235</v>
      </c>
      <c r="E165" s="222" t="s">
        <v>1991</v>
      </c>
      <c r="F165" s="223" t="s">
        <v>1992</v>
      </c>
      <c r="G165" s="224" t="s">
        <v>920</v>
      </c>
      <c r="H165" s="225">
        <v>1</v>
      </c>
      <c r="I165" s="226"/>
      <c r="J165" s="227">
        <f>ROUND(I165*H165,2)</f>
        <v>0</v>
      </c>
      <c r="K165" s="223" t="s">
        <v>1</v>
      </c>
      <c r="L165" s="45"/>
      <c r="M165" s="228" t="s">
        <v>1</v>
      </c>
      <c r="N165" s="229" t="s">
        <v>44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240</v>
      </c>
      <c r="AT165" s="232" t="s">
        <v>235</v>
      </c>
      <c r="AU165" s="232" t="s">
        <v>87</v>
      </c>
      <c r="AY165" s="18" t="s">
        <v>233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87</v>
      </c>
      <c r="BK165" s="233">
        <f>ROUND(I165*H165,2)</f>
        <v>0</v>
      </c>
      <c r="BL165" s="18" t="s">
        <v>240</v>
      </c>
      <c r="BM165" s="232" t="s">
        <v>695</v>
      </c>
    </row>
    <row r="166" s="2" customFormat="1" ht="14.4" customHeight="1">
      <c r="A166" s="39"/>
      <c r="B166" s="40"/>
      <c r="C166" s="221" t="s">
        <v>470</v>
      </c>
      <c r="D166" s="221" t="s">
        <v>235</v>
      </c>
      <c r="E166" s="222" t="s">
        <v>1993</v>
      </c>
      <c r="F166" s="223" t="s">
        <v>1994</v>
      </c>
      <c r="G166" s="224" t="s">
        <v>1981</v>
      </c>
      <c r="H166" s="225">
        <v>1</v>
      </c>
      <c r="I166" s="226"/>
      <c r="J166" s="227">
        <f>ROUND(I166*H166,2)</f>
        <v>0</v>
      </c>
      <c r="K166" s="223" t="s">
        <v>1</v>
      </c>
      <c r="L166" s="45"/>
      <c r="M166" s="291" t="s">
        <v>1</v>
      </c>
      <c r="N166" s="292" t="s">
        <v>44</v>
      </c>
      <c r="O166" s="293"/>
      <c r="P166" s="294">
        <f>O166*H166</f>
        <v>0</v>
      </c>
      <c r="Q166" s="294">
        <v>0</v>
      </c>
      <c r="R166" s="294">
        <f>Q166*H166</f>
        <v>0</v>
      </c>
      <c r="S166" s="294">
        <v>0</v>
      </c>
      <c r="T166" s="29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240</v>
      </c>
      <c r="AT166" s="232" t="s">
        <v>235</v>
      </c>
      <c r="AU166" s="232" t="s">
        <v>87</v>
      </c>
      <c r="AY166" s="18" t="s">
        <v>233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87</v>
      </c>
      <c r="BK166" s="233">
        <f>ROUND(I166*H166,2)</f>
        <v>0</v>
      </c>
      <c r="BL166" s="18" t="s">
        <v>240</v>
      </c>
      <c r="BM166" s="232" t="s">
        <v>705</v>
      </c>
    </row>
    <row r="167" s="2" customFormat="1" ht="6.96" customHeight="1">
      <c r="A167" s="39"/>
      <c r="B167" s="67"/>
      <c r="C167" s="68"/>
      <c r="D167" s="68"/>
      <c r="E167" s="68"/>
      <c r="F167" s="68"/>
      <c r="G167" s="68"/>
      <c r="H167" s="68"/>
      <c r="I167" s="68"/>
      <c r="J167" s="68"/>
      <c r="K167" s="68"/>
      <c r="L167" s="45"/>
      <c r="M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</sheetData>
  <sheetProtection sheet="1" autoFilter="0" formatColumns="0" formatRows="0" objects="1" scenarios="1" spinCount="100000" saltValue="IKFcgFQGc0Nlg4mOnP4scBdAJ8od13a6oZKYyy/aBTyJVLX8ImTou7qTf2tHSkvTASrZIaKuKmoGvSfOos3+pQ==" hashValue="HkcUQCT2U34cWA4p/aQlJW/nLCi8ce6Kvs86Omh3B0XXh/E8st2eEKAER1IfwQy9I6R63jZbq5yHISJIuaVO+Q==" algorithmName="SHA-512" password="CC35"/>
  <autoFilter ref="C119:K16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89</v>
      </c>
    </row>
    <row r="4" s="1" customFormat="1" ht="24.96" customHeight="1">
      <c r="B4" s="21"/>
      <c r="D4" s="140" t="s">
        <v>115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4" customHeight="1">
      <c r="B7" s="21"/>
      <c r="E7" s="143" t="str">
        <f>'Rekapitulace stavby'!K6</f>
        <v>VOŠ a SŠ zdravotnická ÚO_rekonstrukce střešního pláště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44" t="s">
        <v>1995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1996</v>
      </c>
      <c r="G12" s="39"/>
      <c r="H12" s="39"/>
      <c r="I12" s="142" t="s">
        <v>22</v>
      </c>
      <c r="J12" s="146" t="str">
        <f>'Rekapitulace stavby'!AN8</f>
        <v>13. 1. 2025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1997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1998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1999</v>
      </c>
      <c r="F21" s="39"/>
      <c r="G21" s="39"/>
      <c r="H21" s="39"/>
      <c r="I21" s="142" t="s">
        <v>28</v>
      </c>
      <c r="J21" s="145" t="s">
        <v>2000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2001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39</v>
      </c>
      <c r="E30" s="39"/>
      <c r="F30" s="39"/>
      <c r="G30" s="39"/>
      <c r="H30" s="39"/>
      <c r="I30" s="39"/>
      <c r="J30" s="154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41</v>
      </c>
      <c r="G32" s="39"/>
      <c r="H32" s="39"/>
      <c r="I32" s="155" t="s">
        <v>40</v>
      </c>
      <c r="J32" s="155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43</v>
      </c>
      <c r="E33" s="142" t="s">
        <v>44</v>
      </c>
      <c r="F33" s="157">
        <f>ROUND((SUM(BE126:BE193)),  2)</f>
        <v>0</v>
      </c>
      <c r="G33" s="39"/>
      <c r="H33" s="39"/>
      <c r="I33" s="158">
        <v>0.20999999999999999</v>
      </c>
      <c r="J33" s="157">
        <f>ROUND(((SUM(BE126:BE193))*I33),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45</v>
      </c>
      <c r="F34" s="157">
        <f>ROUND((SUM(BF126:BF193)),  2)</f>
        <v>0</v>
      </c>
      <c r="G34" s="39"/>
      <c r="H34" s="39"/>
      <c r="I34" s="158">
        <v>0.12</v>
      </c>
      <c r="J34" s="157">
        <f>ROUND(((SUM(BF126:BF193))*I34),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46</v>
      </c>
      <c r="F35" s="157">
        <f>ROUND((SUM(BG126:BG193)),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47</v>
      </c>
      <c r="F36" s="157">
        <f>ROUND((SUM(BH126:BH193)),  2)</f>
        <v>0</v>
      </c>
      <c r="G36" s="39"/>
      <c r="H36" s="39"/>
      <c r="I36" s="158">
        <v>0.12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48</v>
      </c>
      <c r="F37" s="157">
        <f>ROUND((SUM(BI126:BI193)),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49</v>
      </c>
      <c r="E39" s="161"/>
      <c r="F39" s="161"/>
      <c r="G39" s="162" t="s">
        <v>50</v>
      </c>
      <c r="H39" s="163" t="s">
        <v>51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52</v>
      </c>
      <c r="E50" s="167"/>
      <c r="F50" s="167"/>
      <c r="G50" s="166" t="s">
        <v>53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54</v>
      </c>
      <c r="E61" s="169"/>
      <c r="F61" s="170" t="s">
        <v>55</v>
      </c>
      <c r="G61" s="168" t="s">
        <v>54</v>
      </c>
      <c r="H61" s="169"/>
      <c r="I61" s="169"/>
      <c r="J61" s="171" t="s">
        <v>55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56</v>
      </c>
      <c r="E65" s="172"/>
      <c r="F65" s="172"/>
      <c r="G65" s="166" t="s">
        <v>57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54</v>
      </c>
      <c r="E76" s="169"/>
      <c r="F76" s="170" t="s">
        <v>55</v>
      </c>
      <c r="G76" s="168" t="s">
        <v>54</v>
      </c>
      <c r="H76" s="169"/>
      <c r="I76" s="169"/>
      <c r="J76" s="171" t="s">
        <v>55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77" t="str">
        <f>E7</f>
        <v>VOŠ a SŠ zdravotnická ÚO_rekonstrukce střešního pláště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6" customHeight="1">
      <c r="A87" s="39"/>
      <c r="B87" s="40"/>
      <c r="C87" s="41"/>
      <c r="D87" s="41"/>
      <c r="E87" s="77" t="str">
        <f>E9</f>
        <v>D.1.4.3 - Zdravotně technické 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Smetanova č.p. 838, Ústí nad Orlicí</v>
      </c>
      <c r="G89" s="41"/>
      <c r="H89" s="41"/>
      <c r="I89" s="33" t="s">
        <v>22</v>
      </c>
      <c r="J89" s="80" t="str">
        <f>IF(J12="","",J12)</f>
        <v>13. 1. 2025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8" customHeight="1">
      <c r="A91" s="39"/>
      <c r="B91" s="40"/>
      <c r="C91" s="33" t="s">
        <v>24</v>
      </c>
      <c r="D91" s="41"/>
      <c r="E91" s="41"/>
      <c r="F91" s="28" t="str">
        <f>E15</f>
        <v>Pardubický kraj, Komenského nám. 125, Pardubice</v>
      </c>
      <c r="G91" s="41"/>
      <c r="H91" s="41"/>
      <c r="I91" s="33" t="s">
        <v>32</v>
      </c>
      <c r="J91" s="37" t="str">
        <f>E21</f>
        <v>IKKO Hradec Králové,s.r.o., Bratří Štefanů 238, HK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6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K. Hlaváčková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194</v>
      </c>
      <c r="D94" s="179"/>
      <c r="E94" s="179"/>
      <c r="F94" s="179"/>
      <c r="G94" s="179"/>
      <c r="H94" s="179"/>
      <c r="I94" s="179"/>
      <c r="J94" s="180" t="s">
        <v>195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196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197</v>
      </c>
    </row>
    <row r="97" s="9" customFormat="1" ht="24.96" customHeight="1">
      <c r="A97" s="9"/>
      <c r="B97" s="182"/>
      <c r="C97" s="183"/>
      <c r="D97" s="184" t="s">
        <v>2002</v>
      </c>
      <c r="E97" s="185"/>
      <c r="F97" s="185"/>
      <c r="G97" s="185"/>
      <c r="H97" s="185"/>
      <c r="I97" s="185"/>
      <c r="J97" s="186">
        <f>J127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2003</v>
      </c>
      <c r="E98" s="191"/>
      <c r="F98" s="191"/>
      <c r="G98" s="191"/>
      <c r="H98" s="191"/>
      <c r="I98" s="191"/>
      <c r="J98" s="192">
        <f>J128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199</v>
      </c>
      <c r="E99" s="191"/>
      <c r="F99" s="191"/>
      <c r="G99" s="191"/>
      <c r="H99" s="191"/>
      <c r="I99" s="191"/>
      <c r="J99" s="192">
        <f>J150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200</v>
      </c>
      <c r="E100" s="191"/>
      <c r="F100" s="191"/>
      <c r="G100" s="191"/>
      <c r="H100" s="191"/>
      <c r="I100" s="191"/>
      <c r="J100" s="192">
        <f>J152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2004</v>
      </c>
      <c r="E101" s="191"/>
      <c r="F101" s="191"/>
      <c r="G101" s="191"/>
      <c r="H101" s="191"/>
      <c r="I101" s="191"/>
      <c r="J101" s="192">
        <f>J155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201</v>
      </c>
      <c r="E102" s="191"/>
      <c r="F102" s="191"/>
      <c r="G102" s="191"/>
      <c r="H102" s="191"/>
      <c r="I102" s="191"/>
      <c r="J102" s="192">
        <f>J158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2005</v>
      </c>
      <c r="E103" s="191"/>
      <c r="F103" s="191"/>
      <c r="G103" s="191"/>
      <c r="H103" s="191"/>
      <c r="I103" s="191"/>
      <c r="J103" s="192">
        <f>J161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2006</v>
      </c>
      <c r="E104" s="191"/>
      <c r="F104" s="191"/>
      <c r="G104" s="191"/>
      <c r="H104" s="191"/>
      <c r="I104" s="191"/>
      <c r="J104" s="192">
        <f>J170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2"/>
      <c r="C105" s="183"/>
      <c r="D105" s="184" t="s">
        <v>205</v>
      </c>
      <c r="E105" s="185"/>
      <c r="F105" s="185"/>
      <c r="G105" s="185"/>
      <c r="H105" s="185"/>
      <c r="I105" s="185"/>
      <c r="J105" s="186">
        <f>J180</f>
        <v>0</v>
      </c>
      <c r="K105" s="183"/>
      <c r="L105" s="18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8"/>
      <c r="C106" s="189"/>
      <c r="D106" s="190" t="s">
        <v>2007</v>
      </c>
      <c r="E106" s="191"/>
      <c r="F106" s="191"/>
      <c r="G106" s="191"/>
      <c r="H106" s="191"/>
      <c r="I106" s="191"/>
      <c r="J106" s="192">
        <f>J181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218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4.4" customHeight="1">
      <c r="A116" s="39"/>
      <c r="B116" s="40"/>
      <c r="C116" s="41"/>
      <c r="D116" s="41"/>
      <c r="E116" s="177" t="str">
        <f>E7</f>
        <v>VOŠ a SŠ zdravotnická ÚO_rekonstrukce střešního pláště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127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6" customHeight="1">
      <c r="A118" s="39"/>
      <c r="B118" s="40"/>
      <c r="C118" s="41"/>
      <c r="D118" s="41"/>
      <c r="E118" s="77" t="str">
        <f>E9</f>
        <v>D.1.4.3 - Zdravotně technické instalace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Smetanova č.p. 838, Ústí nad Orlicí</v>
      </c>
      <c r="G120" s="41"/>
      <c r="H120" s="41"/>
      <c r="I120" s="33" t="s">
        <v>22</v>
      </c>
      <c r="J120" s="80" t="str">
        <f>IF(J12="","",J12)</f>
        <v>13. 1. 2025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40.8" customHeight="1">
      <c r="A122" s="39"/>
      <c r="B122" s="40"/>
      <c r="C122" s="33" t="s">
        <v>24</v>
      </c>
      <c r="D122" s="41"/>
      <c r="E122" s="41"/>
      <c r="F122" s="28" t="str">
        <f>E15</f>
        <v>Pardubický kraj, Komenského nám. 125, Pardubice</v>
      </c>
      <c r="G122" s="41"/>
      <c r="H122" s="41"/>
      <c r="I122" s="33" t="s">
        <v>32</v>
      </c>
      <c r="J122" s="37" t="str">
        <f>E21</f>
        <v>IKKO Hradec Králové,s.r.o., Bratří Štefanů 238, HK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6" customHeight="1">
      <c r="A123" s="39"/>
      <c r="B123" s="40"/>
      <c r="C123" s="33" t="s">
        <v>30</v>
      </c>
      <c r="D123" s="41"/>
      <c r="E123" s="41"/>
      <c r="F123" s="28" t="str">
        <f>IF(E18="","",E18)</f>
        <v>Vyplň údaj</v>
      </c>
      <c r="G123" s="41"/>
      <c r="H123" s="41"/>
      <c r="I123" s="33" t="s">
        <v>37</v>
      </c>
      <c r="J123" s="37" t="str">
        <f>E24</f>
        <v>K. Hlaváčková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4"/>
      <c r="B125" s="195"/>
      <c r="C125" s="196" t="s">
        <v>219</v>
      </c>
      <c r="D125" s="197" t="s">
        <v>64</v>
      </c>
      <c r="E125" s="197" t="s">
        <v>60</v>
      </c>
      <c r="F125" s="197" t="s">
        <v>61</v>
      </c>
      <c r="G125" s="197" t="s">
        <v>220</v>
      </c>
      <c r="H125" s="197" t="s">
        <v>221</v>
      </c>
      <c r="I125" s="197" t="s">
        <v>222</v>
      </c>
      <c r="J125" s="197" t="s">
        <v>195</v>
      </c>
      <c r="K125" s="198" t="s">
        <v>223</v>
      </c>
      <c r="L125" s="199"/>
      <c r="M125" s="101" t="s">
        <v>1</v>
      </c>
      <c r="N125" s="102" t="s">
        <v>43</v>
      </c>
      <c r="O125" s="102" t="s">
        <v>224</v>
      </c>
      <c r="P125" s="102" t="s">
        <v>225</v>
      </c>
      <c r="Q125" s="102" t="s">
        <v>226</v>
      </c>
      <c r="R125" s="102" t="s">
        <v>227</v>
      </c>
      <c r="S125" s="102" t="s">
        <v>228</v>
      </c>
      <c r="T125" s="103" t="s">
        <v>229</v>
      </c>
      <c r="U125" s="194"/>
      <c r="V125" s="194"/>
      <c r="W125" s="194"/>
      <c r="X125" s="194"/>
      <c r="Y125" s="194"/>
      <c r="Z125" s="194"/>
      <c r="AA125" s="194"/>
      <c r="AB125" s="194"/>
      <c r="AC125" s="194"/>
      <c r="AD125" s="194"/>
      <c r="AE125" s="194"/>
    </row>
    <row r="126" s="2" customFormat="1" ht="22.8" customHeight="1">
      <c r="A126" s="39"/>
      <c r="B126" s="40"/>
      <c r="C126" s="108" t="s">
        <v>230</v>
      </c>
      <c r="D126" s="41"/>
      <c r="E126" s="41"/>
      <c r="F126" s="41"/>
      <c r="G126" s="41"/>
      <c r="H126" s="41"/>
      <c r="I126" s="41"/>
      <c r="J126" s="200">
        <f>BK126</f>
        <v>0</v>
      </c>
      <c r="K126" s="41"/>
      <c r="L126" s="45"/>
      <c r="M126" s="104"/>
      <c r="N126" s="201"/>
      <c r="O126" s="105"/>
      <c r="P126" s="202">
        <f>P127+P180</f>
        <v>0</v>
      </c>
      <c r="Q126" s="105"/>
      <c r="R126" s="202">
        <f>R127+R180</f>
        <v>1.0886559999999999</v>
      </c>
      <c r="S126" s="105"/>
      <c r="T126" s="203">
        <f>T127+T180</f>
        <v>16.772400000000001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78</v>
      </c>
      <c r="AU126" s="18" t="s">
        <v>197</v>
      </c>
      <c r="BK126" s="204">
        <f>BK127+BK180</f>
        <v>0</v>
      </c>
    </row>
    <row r="127" s="12" customFormat="1" ht="25.92" customHeight="1">
      <c r="A127" s="12"/>
      <c r="B127" s="205"/>
      <c r="C127" s="206"/>
      <c r="D127" s="207" t="s">
        <v>78</v>
      </c>
      <c r="E127" s="208" t="s">
        <v>231</v>
      </c>
      <c r="F127" s="208" t="s">
        <v>231</v>
      </c>
      <c r="G127" s="206"/>
      <c r="H127" s="206"/>
      <c r="I127" s="209"/>
      <c r="J127" s="210">
        <f>BK127</f>
        <v>0</v>
      </c>
      <c r="K127" s="206"/>
      <c r="L127" s="211"/>
      <c r="M127" s="212"/>
      <c r="N127" s="213"/>
      <c r="O127" s="213"/>
      <c r="P127" s="214">
        <f>P128+P150+P152+P155+P158+P161+P170</f>
        <v>0</v>
      </c>
      <c r="Q127" s="213"/>
      <c r="R127" s="214">
        <f>R128+R150+R152+R155+R158+R161+R170</f>
        <v>1.0260009999999999</v>
      </c>
      <c r="S127" s="213"/>
      <c r="T127" s="215">
        <f>T128+T150+T152+T155+T158+T161+T170</f>
        <v>16.772400000000001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6" t="s">
        <v>87</v>
      </c>
      <c r="AT127" s="217" t="s">
        <v>78</v>
      </c>
      <c r="AU127" s="217" t="s">
        <v>79</v>
      </c>
      <c r="AY127" s="216" t="s">
        <v>233</v>
      </c>
      <c r="BK127" s="218">
        <f>BK128+BK150+BK152+BK155+BK158+BK161+BK170</f>
        <v>0</v>
      </c>
    </row>
    <row r="128" s="12" customFormat="1" ht="22.8" customHeight="1">
      <c r="A128" s="12"/>
      <c r="B128" s="205"/>
      <c r="C128" s="206"/>
      <c r="D128" s="207" t="s">
        <v>78</v>
      </c>
      <c r="E128" s="219" t="s">
        <v>87</v>
      </c>
      <c r="F128" s="219" t="s">
        <v>2008</v>
      </c>
      <c r="G128" s="206"/>
      <c r="H128" s="206"/>
      <c r="I128" s="209"/>
      <c r="J128" s="220">
        <f>BK128</f>
        <v>0</v>
      </c>
      <c r="K128" s="206"/>
      <c r="L128" s="211"/>
      <c r="M128" s="212"/>
      <c r="N128" s="213"/>
      <c r="O128" s="213"/>
      <c r="P128" s="214">
        <f>SUM(P129:P149)</f>
        <v>0</v>
      </c>
      <c r="Q128" s="213"/>
      <c r="R128" s="214">
        <f>SUM(R129:R149)</f>
        <v>0</v>
      </c>
      <c r="S128" s="213"/>
      <c r="T128" s="215">
        <f>SUM(T129:T149)</f>
        <v>1.248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6" t="s">
        <v>87</v>
      </c>
      <c r="AT128" s="217" t="s">
        <v>78</v>
      </c>
      <c r="AU128" s="217" t="s">
        <v>87</v>
      </c>
      <c r="AY128" s="216" t="s">
        <v>233</v>
      </c>
      <c r="BK128" s="218">
        <f>SUM(BK129:BK149)</f>
        <v>0</v>
      </c>
    </row>
    <row r="129" s="2" customFormat="1" ht="30" customHeight="1">
      <c r="A129" s="39"/>
      <c r="B129" s="40"/>
      <c r="C129" s="221" t="s">
        <v>87</v>
      </c>
      <c r="D129" s="221" t="s">
        <v>235</v>
      </c>
      <c r="E129" s="222" t="s">
        <v>2009</v>
      </c>
      <c r="F129" s="223" t="s">
        <v>2010</v>
      </c>
      <c r="G129" s="224" t="s">
        <v>238</v>
      </c>
      <c r="H129" s="225">
        <v>4.7999999999999998</v>
      </c>
      <c r="I129" s="226"/>
      <c r="J129" s="227">
        <f>ROUND(I129*H129,2)</f>
        <v>0</v>
      </c>
      <c r="K129" s="223" t="s">
        <v>239</v>
      </c>
      <c r="L129" s="45"/>
      <c r="M129" s="228" t="s">
        <v>1</v>
      </c>
      <c r="N129" s="229" t="s">
        <v>44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0.26000000000000001</v>
      </c>
      <c r="T129" s="231">
        <f>S129*H129</f>
        <v>1.248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240</v>
      </c>
      <c r="AT129" s="232" t="s">
        <v>235</v>
      </c>
      <c r="AU129" s="232" t="s">
        <v>89</v>
      </c>
      <c r="AY129" s="18" t="s">
        <v>233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87</v>
      </c>
      <c r="BK129" s="233">
        <f>ROUND(I129*H129,2)</f>
        <v>0</v>
      </c>
      <c r="BL129" s="18" t="s">
        <v>240</v>
      </c>
      <c r="BM129" s="232" t="s">
        <v>2011</v>
      </c>
    </row>
    <row r="130" s="14" customFormat="1">
      <c r="A130" s="14"/>
      <c r="B130" s="245"/>
      <c r="C130" s="246"/>
      <c r="D130" s="236" t="s">
        <v>242</v>
      </c>
      <c r="E130" s="247" t="s">
        <v>1</v>
      </c>
      <c r="F130" s="248" t="s">
        <v>2012</v>
      </c>
      <c r="G130" s="246"/>
      <c r="H130" s="249">
        <v>4.7999999999999998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242</v>
      </c>
      <c r="AU130" s="255" t="s">
        <v>89</v>
      </c>
      <c r="AV130" s="14" t="s">
        <v>89</v>
      </c>
      <c r="AW130" s="14" t="s">
        <v>36</v>
      </c>
      <c r="AX130" s="14" t="s">
        <v>87</v>
      </c>
      <c r="AY130" s="255" t="s">
        <v>233</v>
      </c>
    </row>
    <row r="131" s="2" customFormat="1" ht="22.2" customHeight="1">
      <c r="A131" s="39"/>
      <c r="B131" s="40"/>
      <c r="C131" s="221" t="s">
        <v>89</v>
      </c>
      <c r="D131" s="221" t="s">
        <v>235</v>
      </c>
      <c r="E131" s="222" t="s">
        <v>2013</v>
      </c>
      <c r="F131" s="223" t="s">
        <v>2014</v>
      </c>
      <c r="G131" s="224" t="s">
        <v>248</v>
      </c>
      <c r="H131" s="225">
        <v>0.51200000000000001</v>
      </c>
      <c r="I131" s="226"/>
      <c r="J131" s="227">
        <f>ROUND(I131*H131,2)</f>
        <v>0</v>
      </c>
      <c r="K131" s="223" t="s">
        <v>239</v>
      </c>
      <c r="L131" s="45"/>
      <c r="M131" s="228" t="s">
        <v>1</v>
      </c>
      <c r="N131" s="229" t="s">
        <v>44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240</v>
      </c>
      <c r="AT131" s="232" t="s">
        <v>235</v>
      </c>
      <c r="AU131" s="232" t="s">
        <v>89</v>
      </c>
      <c r="AY131" s="18" t="s">
        <v>233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87</v>
      </c>
      <c r="BK131" s="233">
        <f>ROUND(I131*H131,2)</f>
        <v>0</v>
      </c>
      <c r="BL131" s="18" t="s">
        <v>240</v>
      </c>
      <c r="BM131" s="232" t="s">
        <v>2015</v>
      </c>
    </row>
    <row r="132" s="14" customFormat="1">
      <c r="A132" s="14"/>
      <c r="B132" s="245"/>
      <c r="C132" s="246"/>
      <c r="D132" s="236" t="s">
        <v>242</v>
      </c>
      <c r="E132" s="247" t="s">
        <v>1</v>
      </c>
      <c r="F132" s="248" t="s">
        <v>2016</v>
      </c>
      <c r="G132" s="246"/>
      <c r="H132" s="249">
        <v>0.51200000000000001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242</v>
      </c>
      <c r="AU132" s="255" t="s">
        <v>89</v>
      </c>
      <c r="AV132" s="14" t="s">
        <v>89</v>
      </c>
      <c r="AW132" s="14" t="s">
        <v>36</v>
      </c>
      <c r="AX132" s="14" t="s">
        <v>87</v>
      </c>
      <c r="AY132" s="255" t="s">
        <v>233</v>
      </c>
    </row>
    <row r="133" s="2" customFormat="1" ht="22.2" customHeight="1">
      <c r="A133" s="39"/>
      <c r="B133" s="40"/>
      <c r="C133" s="221" t="s">
        <v>111</v>
      </c>
      <c r="D133" s="221" t="s">
        <v>235</v>
      </c>
      <c r="E133" s="222" t="s">
        <v>2017</v>
      </c>
      <c r="F133" s="223" t="s">
        <v>2018</v>
      </c>
      <c r="G133" s="224" t="s">
        <v>248</v>
      </c>
      <c r="H133" s="225">
        <v>2.3399999999999999</v>
      </c>
      <c r="I133" s="226"/>
      <c r="J133" s="227">
        <f>ROUND(I133*H133,2)</f>
        <v>0</v>
      </c>
      <c r="K133" s="223" t="s">
        <v>239</v>
      </c>
      <c r="L133" s="45"/>
      <c r="M133" s="228" t="s">
        <v>1</v>
      </c>
      <c r="N133" s="229" t="s">
        <v>44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240</v>
      </c>
      <c r="AT133" s="232" t="s">
        <v>235</v>
      </c>
      <c r="AU133" s="232" t="s">
        <v>89</v>
      </c>
      <c r="AY133" s="18" t="s">
        <v>233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87</v>
      </c>
      <c r="BK133" s="233">
        <f>ROUND(I133*H133,2)</f>
        <v>0</v>
      </c>
      <c r="BL133" s="18" t="s">
        <v>240</v>
      </c>
      <c r="BM133" s="232" t="s">
        <v>2019</v>
      </c>
    </row>
    <row r="134" s="14" customFormat="1">
      <c r="A134" s="14"/>
      <c r="B134" s="245"/>
      <c r="C134" s="246"/>
      <c r="D134" s="236" t="s">
        <v>242</v>
      </c>
      <c r="E134" s="247" t="s">
        <v>1</v>
      </c>
      <c r="F134" s="248" t="s">
        <v>2020</v>
      </c>
      <c r="G134" s="246"/>
      <c r="H134" s="249">
        <v>2.3399999999999999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242</v>
      </c>
      <c r="AU134" s="255" t="s">
        <v>89</v>
      </c>
      <c r="AV134" s="14" t="s">
        <v>89</v>
      </c>
      <c r="AW134" s="14" t="s">
        <v>36</v>
      </c>
      <c r="AX134" s="14" t="s">
        <v>87</v>
      </c>
      <c r="AY134" s="255" t="s">
        <v>233</v>
      </c>
    </row>
    <row r="135" s="2" customFormat="1" ht="22.2" customHeight="1">
      <c r="A135" s="39"/>
      <c r="B135" s="40"/>
      <c r="C135" s="221" t="s">
        <v>240</v>
      </c>
      <c r="D135" s="221" t="s">
        <v>235</v>
      </c>
      <c r="E135" s="222" t="s">
        <v>2021</v>
      </c>
      <c r="F135" s="223" t="s">
        <v>2022</v>
      </c>
      <c r="G135" s="224" t="s">
        <v>248</v>
      </c>
      <c r="H135" s="225">
        <v>1.8</v>
      </c>
      <c r="I135" s="226"/>
      <c r="J135" s="227">
        <f>ROUND(I135*H135,2)</f>
        <v>0</v>
      </c>
      <c r="K135" s="223" t="s">
        <v>239</v>
      </c>
      <c r="L135" s="45"/>
      <c r="M135" s="228" t="s">
        <v>1</v>
      </c>
      <c r="N135" s="229" t="s">
        <v>44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240</v>
      </c>
      <c r="AT135" s="232" t="s">
        <v>235</v>
      </c>
      <c r="AU135" s="232" t="s">
        <v>89</v>
      </c>
      <c r="AY135" s="18" t="s">
        <v>233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87</v>
      </c>
      <c r="BK135" s="233">
        <f>ROUND(I135*H135,2)</f>
        <v>0</v>
      </c>
      <c r="BL135" s="18" t="s">
        <v>240</v>
      </c>
      <c r="BM135" s="232" t="s">
        <v>2023</v>
      </c>
    </row>
    <row r="136" s="14" customFormat="1">
      <c r="A136" s="14"/>
      <c r="B136" s="245"/>
      <c r="C136" s="246"/>
      <c r="D136" s="236" t="s">
        <v>242</v>
      </c>
      <c r="E136" s="247" t="s">
        <v>1</v>
      </c>
      <c r="F136" s="248" t="s">
        <v>2024</v>
      </c>
      <c r="G136" s="246"/>
      <c r="H136" s="249">
        <v>1.8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242</v>
      </c>
      <c r="AU136" s="255" t="s">
        <v>89</v>
      </c>
      <c r="AV136" s="14" t="s">
        <v>89</v>
      </c>
      <c r="AW136" s="14" t="s">
        <v>36</v>
      </c>
      <c r="AX136" s="14" t="s">
        <v>87</v>
      </c>
      <c r="AY136" s="255" t="s">
        <v>233</v>
      </c>
    </row>
    <row r="137" s="2" customFormat="1" ht="30" customHeight="1">
      <c r="A137" s="39"/>
      <c r="B137" s="40"/>
      <c r="C137" s="221" t="s">
        <v>259</v>
      </c>
      <c r="D137" s="221" t="s">
        <v>235</v>
      </c>
      <c r="E137" s="222" t="s">
        <v>2025</v>
      </c>
      <c r="F137" s="223" t="s">
        <v>2026</v>
      </c>
      <c r="G137" s="224" t="s">
        <v>248</v>
      </c>
      <c r="H137" s="225">
        <v>3.069</v>
      </c>
      <c r="I137" s="226"/>
      <c r="J137" s="227">
        <f>ROUND(I137*H137,2)</f>
        <v>0</v>
      </c>
      <c r="K137" s="223" t="s">
        <v>239</v>
      </c>
      <c r="L137" s="45"/>
      <c r="M137" s="228" t="s">
        <v>1</v>
      </c>
      <c r="N137" s="229" t="s">
        <v>44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240</v>
      </c>
      <c r="AT137" s="232" t="s">
        <v>235</v>
      </c>
      <c r="AU137" s="232" t="s">
        <v>89</v>
      </c>
      <c r="AY137" s="18" t="s">
        <v>233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87</v>
      </c>
      <c r="BK137" s="233">
        <f>ROUND(I137*H137,2)</f>
        <v>0</v>
      </c>
      <c r="BL137" s="18" t="s">
        <v>240</v>
      </c>
      <c r="BM137" s="232" t="s">
        <v>2027</v>
      </c>
    </row>
    <row r="138" s="2" customFormat="1" ht="30" customHeight="1">
      <c r="A138" s="39"/>
      <c r="B138" s="40"/>
      <c r="C138" s="221" t="s">
        <v>266</v>
      </c>
      <c r="D138" s="221" t="s">
        <v>235</v>
      </c>
      <c r="E138" s="222" t="s">
        <v>2028</v>
      </c>
      <c r="F138" s="223" t="s">
        <v>2029</v>
      </c>
      <c r="G138" s="224" t="s">
        <v>248</v>
      </c>
      <c r="H138" s="225">
        <v>3.069</v>
      </c>
      <c r="I138" s="226"/>
      <c r="J138" s="227">
        <f>ROUND(I138*H138,2)</f>
        <v>0</v>
      </c>
      <c r="K138" s="223" t="s">
        <v>239</v>
      </c>
      <c r="L138" s="45"/>
      <c r="M138" s="228" t="s">
        <v>1</v>
      </c>
      <c r="N138" s="229" t="s">
        <v>44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240</v>
      </c>
      <c r="AT138" s="232" t="s">
        <v>235</v>
      </c>
      <c r="AU138" s="232" t="s">
        <v>89</v>
      </c>
      <c r="AY138" s="18" t="s">
        <v>233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87</v>
      </c>
      <c r="BK138" s="233">
        <f>ROUND(I138*H138,2)</f>
        <v>0</v>
      </c>
      <c r="BL138" s="18" t="s">
        <v>240</v>
      </c>
      <c r="BM138" s="232" t="s">
        <v>2030</v>
      </c>
    </row>
    <row r="139" s="14" customFormat="1">
      <c r="A139" s="14"/>
      <c r="B139" s="245"/>
      <c r="C139" s="246"/>
      <c r="D139" s="236" t="s">
        <v>242</v>
      </c>
      <c r="E139" s="247" t="s">
        <v>1</v>
      </c>
      <c r="F139" s="248" t="s">
        <v>2031</v>
      </c>
      <c r="G139" s="246"/>
      <c r="H139" s="249">
        <v>3.069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242</v>
      </c>
      <c r="AU139" s="255" t="s">
        <v>89</v>
      </c>
      <c r="AV139" s="14" t="s">
        <v>89</v>
      </c>
      <c r="AW139" s="14" t="s">
        <v>36</v>
      </c>
      <c r="AX139" s="14" t="s">
        <v>87</v>
      </c>
      <c r="AY139" s="255" t="s">
        <v>233</v>
      </c>
    </row>
    <row r="140" s="2" customFormat="1" ht="22.2" customHeight="1">
      <c r="A140" s="39"/>
      <c r="B140" s="40"/>
      <c r="C140" s="221" t="s">
        <v>273</v>
      </c>
      <c r="D140" s="221" t="s">
        <v>235</v>
      </c>
      <c r="E140" s="222" t="s">
        <v>2032</v>
      </c>
      <c r="F140" s="223" t="s">
        <v>2033</v>
      </c>
      <c r="G140" s="224" t="s">
        <v>248</v>
      </c>
      <c r="H140" s="225">
        <v>3.069</v>
      </c>
      <c r="I140" s="226"/>
      <c r="J140" s="227">
        <f>ROUND(I140*H140,2)</f>
        <v>0</v>
      </c>
      <c r="K140" s="223" t="s">
        <v>239</v>
      </c>
      <c r="L140" s="45"/>
      <c r="M140" s="228" t="s">
        <v>1</v>
      </c>
      <c r="N140" s="229" t="s">
        <v>44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240</v>
      </c>
      <c r="AT140" s="232" t="s">
        <v>235</v>
      </c>
      <c r="AU140" s="232" t="s">
        <v>89</v>
      </c>
      <c r="AY140" s="18" t="s">
        <v>233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87</v>
      </c>
      <c r="BK140" s="233">
        <f>ROUND(I140*H140,2)</f>
        <v>0</v>
      </c>
      <c r="BL140" s="18" t="s">
        <v>240</v>
      </c>
      <c r="BM140" s="232" t="s">
        <v>2034</v>
      </c>
    </row>
    <row r="141" s="2" customFormat="1" ht="22.2" customHeight="1">
      <c r="A141" s="39"/>
      <c r="B141" s="40"/>
      <c r="C141" s="221" t="s">
        <v>279</v>
      </c>
      <c r="D141" s="221" t="s">
        <v>235</v>
      </c>
      <c r="E141" s="222" t="s">
        <v>2035</v>
      </c>
      <c r="F141" s="223" t="s">
        <v>2036</v>
      </c>
      <c r="G141" s="224" t="s">
        <v>262</v>
      </c>
      <c r="H141" s="225">
        <v>5.524</v>
      </c>
      <c r="I141" s="226"/>
      <c r="J141" s="227">
        <f>ROUND(I141*H141,2)</f>
        <v>0</v>
      </c>
      <c r="K141" s="223" t="s">
        <v>239</v>
      </c>
      <c r="L141" s="45"/>
      <c r="M141" s="228" t="s">
        <v>1</v>
      </c>
      <c r="N141" s="229" t="s">
        <v>44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240</v>
      </c>
      <c r="AT141" s="232" t="s">
        <v>235</v>
      </c>
      <c r="AU141" s="232" t="s">
        <v>89</v>
      </c>
      <c r="AY141" s="18" t="s">
        <v>233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87</v>
      </c>
      <c r="BK141" s="233">
        <f>ROUND(I141*H141,2)</f>
        <v>0</v>
      </c>
      <c r="BL141" s="18" t="s">
        <v>240</v>
      </c>
      <c r="BM141" s="232" t="s">
        <v>2037</v>
      </c>
    </row>
    <row r="142" s="14" customFormat="1">
      <c r="A142" s="14"/>
      <c r="B142" s="245"/>
      <c r="C142" s="246"/>
      <c r="D142" s="236" t="s">
        <v>242</v>
      </c>
      <c r="E142" s="247" t="s">
        <v>1</v>
      </c>
      <c r="F142" s="248" t="s">
        <v>2038</v>
      </c>
      <c r="G142" s="246"/>
      <c r="H142" s="249">
        <v>5.524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242</v>
      </c>
      <c r="AU142" s="255" t="s">
        <v>89</v>
      </c>
      <c r="AV142" s="14" t="s">
        <v>89</v>
      </c>
      <c r="AW142" s="14" t="s">
        <v>36</v>
      </c>
      <c r="AX142" s="14" t="s">
        <v>87</v>
      </c>
      <c r="AY142" s="255" t="s">
        <v>233</v>
      </c>
    </row>
    <row r="143" s="2" customFormat="1" ht="19.8" customHeight="1">
      <c r="A143" s="39"/>
      <c r="B143" s="40"/>
      <c r="C143" s="221" t="s">
        <v>283</v>
      </c>
      <c r="D143" s="221" t="s">
        <v>235</v>
      </c>
      <c r="E143" s="222" t="s">
        <v>2039</v>
      </c>
      <c r="F143" s="223" t="s">
        <v>2040</v>
      </c>
      <c r="G143" s="224" t="s">
        <v>248</v>
      </c>
      <c r="H143" s="225">
        <v>3.069</v>
      </c>
      <c r="I143" s="226"/>
      <c r="J143" s="227">
        <f>ROUND(I143*H143,2)</f>
        <v>0</v>
      </c>
      <c r="K143" s="223" t="s">
        <v>239</v>
      </c>
      <c r="L143" s="45"/>
      <c r="M143" s="228" t="s">
        <v>1</v>
      </c>
      <c r="N143" s="229" t="s">
        <v>44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240</v>
      </c>
      <c r="AT143" s="232" t="s">
        <v>235</v>
      </c>
      <c r="AU143" s="232" t="s">
        <v>89</v>
      </c>
      <c r="AY143" s="18" t="s">
        <v>233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87</v>
      </c>
      <c r="BK143" s="233">
        <f>ROUND(I143*H143,2)</f>
        <v>0</v>
      </c>
      <c r="BL143" s="18" t="s">
        <v>240</v>
      </c>
      <c r="BM143" s="232" t="s">
        <v>2041</v>
      </c>
    </row>
    <row r="144" s="2" customFormat="1" ht="22.2" customHeight="1">
      <c r="A144" s="39"/>
      <c r="B144" s="40"/>
      <c r="C144" s="221" t="s">
        <v>289</v>
      </c>
      <c r="D144" s="221" t="s">
        <v>235</v>
      </c>
      <c r="E144" s="222" t="s">
        <v>2042</v>
      </c>
      <c r="F144" s="223" t="s">
        <v>2043</v>
      </c>
      <c r="G144" s="224" t="s">
        <v>248</v>
      </c>
      <c r="H144" s="225">
        <v>1.583</v>
      </c>
      <c r="I144" s="226"/>
      <c r="J144" s="227">
        <f>ROUND(I144*H144,2)</f>
        <v>0</v>
      </c>
      <c r="K144" s="223" t="s">
        <v>239</v>
      </c>
      <c r="L144" s="45"/>
      <c r="M144" s="228" t="s">
        <v>1</v>
      </c>
      <c r="N144" s="229" t="s">
        <v>44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240</v>
      </c>
      <c r="AT144" s="232" t="s">
        <v>235</v>
      </c>
      <c r="AU144" s="232" t="s">
        <v>89</v>
      </c>
      <c r="AY144" s="18" t="s">
        <v>233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87</v>
      </c>
      <c r="BK144" s="233">
        <f>ROUND(I144*H144,2)</f>
        <v>0</v>
      </c>
      <c r="BL144" s="18" t="s">
        <v>240</v>
      </c>
      <c r="BM144" s="232" t="s">
        <v>2044</v>
      </c>
    </row>
    <row r="145" s="14" customFormat="1">
      <c r="A145" s="14"/>
      <c r="B145" s="245"/>
      <c r="C145" s="246"/>
      <c r="D145" s="236" t="s">
        <v>242</v>
      </c>
      <c r="E145" s="247" t="s">
        <v>1</v>
      </c>
      <c r="F145" s="248" t="s">
        <v>2045</v>
      </c>
      <c r="G145" s="246"/>
      <c r="H145" s="249">
        <v>1.583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242</v>
      </c>
      <c r="AU145" s="255" t="s">
        <v>89</v>
      </c>
      <c r="AV145" s="14" t="s">
        <v>89</v>
      </c>
      <c r="AW145" s="14" t="s">
        <v>36</v>
      </c>
      <c r="AX145" s="14" t="s">
        <v>87</v>
      </c>
      <c r="AY145" s="255" t="s">
        <v>233</v>
      </c>
    </row>
    <row r="146" s="2" customFormat="1" ht="34.8" customHeight="1">
      <c r="A146" s="39"/>
      <c r="B146" s="40"/>
      <c r="C146" s="221" t="s">
        <v>295</v>
      </c>
      <c r="D146" s="221" t="s">
        <v>235</v>
      </c>
      <c r="E146" s="222" t="s">
        <v>2046</v>
      </c>
      <c r="F146" s="223" t="s">
        <v>2047</v>
      </c>
      <c r="G146" s="224" t="s">
        <v>248</v>
      </c>
      <c r="H146" s="225">
        <v>1.925</v>
      </c>
      <c r="I146" s="226"/>
      <c r="J146" s="227">
        <f>ROUND(I146*H146,2)</f>
        <v>0</v>
      </c>
      <c r="K146" s="223" t="s">
        <v>239</v>
      </c>
      <c r="L146" s="45"/>
      <c r="M146" s="228" t="s">
        <v>1</v>
      </c>
      <c r="N146" s="229" t="s">
        <v>44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240</v>
      </c>
      <c r="AT146" s="232" t="s">
        <v>235</v>
      </c>
      <c r="AU146" s="232" t="s">
        <v>89</v>
      </c>
      <c r="AY146" s="18" t="s">
        <v>233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87</v>
      </c>
      <c r="BK146" s="233">
        <f>ROUND(I146*H146,2)</f>
        <v>0</v>
      </c>
      <c r="BL146" s="18" t="s">
        <v>240</v>
      </c>
      <c r="BM146" s="232" t="s">
        <v>2048</v>
      </c>
    </row>
    <row r="147" s="14" customFormat="1">
      <c r="A147" s="14"/>
      <c r="B147" s="245"/>
      <c r="C147" s="246"/>
      <c r="D147" s="236" t="s">
        <v>242</v>
      </c>
      <c r="E147" s="247" t="s">
        <v>1</v>
      </c>
      <c r="F147" s="248" t="s">
        <v>2049</v>
      </c>
      <c r="G147" s="246"/>
      <c r="H147" s="249">
        <v>1.925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242</v>
      </c>
      <c r="AU147" s="255" t="s">
        <v>89</v>
      </c>
      <c r="AV147" s="14" t="s">
        <v>89</v>
      </c>
      <c r="AW147" s="14" t="s">
        <v>36</v>
      </c>
      <c r="AX147" s="14" t="s">
        <v>87</v>
      </c>
      <c r="AY147" s="255" t="s">
        <v>233</v>
      </c>
    </row>
    <row r="148" s="2" customFormat="1" ht="14.4" customHeight="1">
      <c r="A148" s="39"/>
      <c r="B148" s="40"/>
      <c r="C148" s="256" t="s">
        <v>8</v>
      </c>
      <c r="D148" s="256" t="s">
        <v>284</v>
      </c>
      <c r="E148" s="257" t="s">
        <v>2050</v>
      </c>
      <c r="F148" s="258" t="s">
        <v>2051</v>
      </c>
      <c r="G148" s="259" t="s">
        <v>262</v>
      </c>
      <c r="H148" s="260">
        <v>3.8500000000000001</v>
      </c>
      <c r="I148" s="261"/>
      <c r="J148" s="262">
        <f>ROUND(I148*H148,2)</f>
        <v>0</v>
      </c>
      <c r="K148" s="258" t="s">
        <v>239</v>
      </c>
      <c r="L148" s="263"/>
      <c r="M148" s="264" t="s">
        <v>1</v>
      </c>
      <c r="N148" s="265" t="s">
        <v>44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279</v>
      </c>
      <c r="AT148" s="232" t="s">
        <v>284</v>
      </c>
      <c r="AU148" s="232" t="s">
        <v>89</v>
      </c>
      <c r="AY148" s="18" t="s">
        <v>233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87</v>
      </c>
      <c r="BK148" s="233">
        <f>ROUND(I148*H148,2)</f>
        <v>0</v>
      </c>
      <c r="BL148" s="18" t="s">
        <v>240</v>
      </c>
      <c r="BM148" s="232" t="s">
        <v>2052</v>
      </c>
    </row>
    <row r="149" s="14" customFormat="1">
      <c r="A149" s="14"/>
      <c r="B149" s="245"/>
      <c r="C149" s="246"/>
      <c r="D149" s="236" t="s">
        <v>242</v>
      </c>
      <c r="E149" s="247" t="s">
        <v>1</v>
      </c>
      <c r="F149" s="248" t="s">
        <v>2053</v>
      </c>
      <c r="G149" s="246"/>
      <c r="H149" s="249">
        <v>3.8500000000000001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242</v>
      </c>
      <c r="AU149" s="255" t="s">
        <v>89</v>
      </c>
      <c r="AV149" s="14" t="s">
        <v>89</v>
      </c>
      <c r="AW149" s="14" t="s">
        <v>36</v>
      </c>
      <c r="AX149" s="14" t="s">
        <v>87</v>
      </c>
      <c r="AY149" s="255" t="s">
        <v>233</v>
      </c>
    </row>
    <row r="150" s="12" customFormat="1" ht="22.8" customHeight="1">
      <c r="A150" s="12"/>
      <c r="B150" s="205"/>
      <c r="C150" s="206"/>
      <c r="D150" s="207" t="s">
        <v>78</v>
      </c>
      <c r="E150" s="219" t="s">
        <v>111</v>
      </c>
      <c r="F150" s="219" t="s">
        <v>234</v>
      </c>
      <c r="G150" s="206"/>
      <c r="H150" s="206"/>
      <c r="I150" s="209"/>
      <c r="J150" s="220">
        <f>BK150</f>
        <v>0</v>
      </c>
      <c r="K150" s="206"/>
      <c r="L150" s="211"/>
      <c r="M150" s="212"/>
      <c r="N150" s="213"/>
      <c r="O150" s="213"/>
      <c r="P150" s="214">
        <f>P151</f>
        <v>0</v>
      </c>
      <c r="Q150" s="213"/>
      <c r="R150" s="214">
        <f>R151</f>
        <v>0.056000000000000001</v>
      </c>
      <c r="S150" s="213"/>
      <c r="T150" s="215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6" t="s">
        <v>87</v>
      </c>
      <c r="AT150" s="217" t="s">
        <v>78</v>
      </c>
      <c r="AU150" s="217" t="s">
        <v>87</v>
      </c>
      <c r="AY150" s="216" t="s">
        <v>233</v>
      </c>
      <c r="BK150" s="218">
        <f>BK151</f>
        <v>0</v>
      </c>
    </row>
    <row r="151" s="2" customFormat="1" ht="22.2" customHeight="1">
      <c r="A151" s="39"/>
      <c r="B151" s="40"/>
      <c r="C151" s="221" t="s">
        <v>308</v>
      </c>
      <c r="D151" s="221" t="s">
        <v>235</v>
      </c>
      <c r="E151" s="222" t="s">
        <v>2054</v>
      </c>
      <c r="F151" s="223" t="s">
        <v>2055</v>
      </c>
      <c r="G151" s="224" t="s">
        <v>565</v>
      </c>
      <c r="H151" s="225">
        <v>2</v>
      </c>
      <c r="I151" s="226"/>
      <c r="J151" s="227">
        <f>ROUND(I151*H151,2)</f>
        <v>0</v>
      </c>
      <c r="K151" s="223" t="s">
        <v>1</v>
      </c>
      <c r="L151" s="45"/>
      <c r="M151" s="228" t="s">
        <v>1</v>
      </c>
      <c r="N151" s="229" t="s">
        <v>44</v>
      </c>
      <c r="O151" s="92"/>
      <c r="P151" s="230">
        <f>O151*H151</f>
        <v>0</v>
      </c>
      <c r="Q151" s="230">
        <v>0.028000000000000001</v>
      </c>
      <c r="R151" s="230">
        <f>Q151*H151</f>
        <v>0.056000000000000001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240</v>
      </c>
      <c r="AT151" s="232" t="s">
        <v>235</v>
      </c>
      <c r="AU151" s="232" t="s">
        <v>89</v>
      </c>
      <c r="AY151" s="18" t="s">
        <v>233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87</v>
      </c>
      <c r="BK151" s="233">
        <f>ROUND(I151*H151,2)</f>
        <v>0</v>
      </c>
      <c r="BL151" s="18" t="s">
        <v>240</v>
      </c>
      <c r="BM151" s="232" t="s">
        <v>2056</v>
      </c>
    </row>
    <row r="152" s="12" customFormat="1" ht="22.8" customHeight="1">
      <c r="A152" s="12"/>
      <c r="B152" s="205"/>
      <c r="C152" s="206"/>
      <c r="D152" s="207" t="s">
        <v>78</v>
      </c>
      <c r="E152" s="219" t="s">
        <v>240</v>
      </c>
      <c r="F152" s="219" t="s">
        <v>245</v>
      </c>
      <c r="G152" s="206"/>
      <c r="H152" s="206"/>
      <c r="I152" s="209"/>
      <c r="J152" s="220">
        <f>BK152</f>
        <v>0</v>
      </c>
      <c r="K152" s="206"/>
      <c r="L152" s="211"/>
      <c r="M152" s="212"/>
      <c r="N152" s="213"/>
      <c r="O152" s="213"/>
      <c r="P152" s="214">
        <f>SUM(P153:P154)</f>
        <v>0</v>
      </c>
      <c r="Q152" s="213"/>
      <c r="R152" s="214">
        <f>SUM(R153:R154)</f>
        <v>0</v>
      </c>
      <c r="S152" s="213"/>
      <c r="T152" s="215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6" t="s">
        <v>87</v>
      </c>
      <c r="AT152" s="217" t="s">
        <v>78</v>
      </c>
      <c r="AU152" s="217" t="s">
        <v>87</v>
      </c>
      <c r="AY152" s="216" t="s">
        <v>233</v>
      </c>
      <c r="BK152" s="218">
        <f>SUM(BK153:BK154)</f>
        <v>0</v>
      </c>
    </row>
    <row r="153" s="2" customFormat="1" ht="19.8" customHeight="1">
      <c r="A153" s="39"/>
      <c r="B153" s="40"/>
      <c r="C153" s="221" t="s">
        <v>314</v>
      </c>
      <c r="D153" s="221" t="s">
        <v>235</v>
      </c>
      <c r="E153" s="222" t="s">
        <v>2057</v>
      </c>
      <c r="F153" s="223" t="s">
        <v>2058</v>
      </c>
      <c r="G153" s="224" t="s">
        <v>248</v>
      </c>
      <c r="H153" s="225">
        <v>0.42399999999999999</v>
      </c>
      <c r="I153" s="226"/>
      <c r="J153" s="227">
        <f>ROUND(I153*H153,2)</f>
        <v>0</v>
      </c>
      <c r="K153" s="223" t="s">
        <v>239</v>
      </c>
      <c r="L153" s="45"/>
      <c r="M153" s="228" t="s">
        <v>1</v>
      </c>
      <c r="N153" s="229" t="s">
        <v>44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240</v>
      </c>
      <c r="AT153" s="232" t="s">
        <v>235</v>
      </c>
      <c r="AU153" s="232" t="s">
        <v>89</v>
      </c>
      <c r="AY153" s="18" t="s">
        <v>233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87</v>
      </c>
      <c r="BK153" s="233">
        <f>ROUND(I153*H153,2)</f>
        <v>0</v>
      </c>
      <c r="BL153" s="18" t="s">
        <v>240</v>
      </c>
      <c r="BM153" s="232" t="s">
        <v>2059</v>
      </c>
    </row>
    <row r="154" s="14" customFormat="1">
      <c r="A154" s="14"/>
      <c r="B154" s="245"/>
      <c r="C154" s="246"/>
      <c r="D154" s="236" t="s">
        <v>242</v>
      </c>
      <c r="E154" s="247" t="s">
        <v>1</v>
      </c>
      <c r="F154" s="248" t="s">
        <v>2060</v>
      </c>
      <c r="G154" s="246"/>
      <c r="H154" s="249">
        <v>0.42399999999999999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242</v>
      </c>
      <c r="AU154" s="255" t="s">
        <v>89</v>
      </c>
      <c r="AV154" s="14" t="s">
        <v>89</v>
      </c>
      <c r="AW154" s="14" t="s">
        <v>36</v>
      </c>
      <c r="AX154" s="14" t="s">
        <v>87</v>
      </c>
      <c r="AY154" s="255" t="s">
        <v>233</v>
      </c>
    </row>
    <row r="155" s="12" customFormat="1" ht="22.8" customHeight="1">
      <c r="A155" s="12"/>
      <c r="B155" s="205"/>
      <c r="C155" s="206"/>
      <c r="D155" s="207" t="s">
        <v>78</v>
      </c>
      <c r="E155" s="219" t="s">
        <v>259</v>
      </c>
      <c r="F155" s="219" t="s">
        <v>2061</v>
      </c>
      <c r="G155" s="206"/>
      <c r="H155" s="206"/>
      <c r="I155" s="209"/>
      <c r="J155" s="220">
        <f>BK155</f>
        <v>0</v>
      </c>
      <c r="K155" s="206"/>
      <c r="L155" s="211"/>
      <c r="M155" s="212"/>
      <c r="N155" s="213"/>
      <c r="O155" s="213"/>
      <c r="P155" s="214">
        <f>SUM(P156:P157)</f>
        <v>0</v>
      </c>
      <c r="Q155" s="213"/>
      <c r="R155" s="214">
        <f>SUM(R156:R157)</f>
        <v>0.42825599999999997</v>
      </c>
      <c r="S155" s="213"/>
      <c r="T155" s="215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6" t="s">
        <v>87</v>
      </c>
      <c r="AT155" s="217" t="s">
        <v>78</v>
      </c>
      <c r="AU155" s="217" t="s">
        <v>87</v>
      </c>
      <c r="AY155" s="216" t="s">
        <v>233</v>
      </c>
      <c r="BK155" s="218">
        <f>SUM(BK156:BK157)</f>
        <v>0</v>
      </c>
    </row>
    <row r="156" s="2" customFormat="1" ht="22.2" customHeight="1">
      <c r="A156" s="39"/>
      <c r="B156" s="40"/>
      <c r="C156" s="221" t="s">
        <v>319</v>
      </c>
      <c r="D156" s="221" t="s">
        <v>235</v>
      </c>
      <c r="E156" s="222" t="s">
        <v>2062</v>
      </c>
      <c r="F156" s="223" t="s">
        <v>2063</v>
      </c>
      <c r="G156" s="224" t="s">
        <v>238</v>
      </c>
      <c r="H156" s="225">
        <v>4.7999999999999998</v>
      </c>
      <c r="I156" s="226"/>
      <c r="J156" s="227">
        <f>ROUND(I156*H156,2)</f>
        <v>0</v>
      </c>
      <c r="K156" s="223" t="s">
        <v>239</v>
      </c>
      <c r="L156" s="45"/>
      <c r="M156" s="228" t="s">
        <v>1</v>
      </c>
      <c r="N156" s="229" t="s">
        <v>44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240</v>
      </c>
      <c r="AT156" s="232" t="s">
        <v>235</v>
      </c>
      <c r="AU156" s="232" t="s">
        <v>89</v>
      </c>
      <c r="AY156" s="18" t="s">
        <v>233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87</v>
      </c>
      <c r="BK156" s="233">
        <f>ROUND(I156*H156,2)</f>
        <v>0</v>
      </c>
      <c r="BL156" s="18" t="s">
        <v>240</v>
      </c>
      <c r="BM156" s="232" t="s">
        <v>2064</v>
      </c>
    </row>
    <row r="157" s="2" customFormat="1" ht="34.8" customHeight="1">
      <c r="A157" s="39"/>
      <c r="B157" s="40"/>
      <c r="C157" s="221" t="s">
        <v>324</v>
      </c>
      <c r="D157" s="221" t="s">
        <v>235</v>
      </c>
      <c r="E157" s="222" t="s">
        <v>2065</v>
      </c>
      <c r="F157" s="223" t="s">
        <v>2066</v>
      </c>
      <c r="G157" s="224" t="s">
        <v>238</v>
      </c>
      <c r="H157" s="225">
        <v>4.7999999999999998</v>
      </c>
      <c r="I157" s="226"/>
      <c r="J157" s="227">
        <f>ROUND(I157*H157,2)</f>
        <v>0</v>
      </c>
      <c r="K157" s="223" t="s">
        <v>239</v>
      </c>
      <c r="L157" s="45"/>
      <c r="M157" s="228" t="s">
        <v>1</v>
      </c>
      <c r="N157" s="229" t="s">
        <v>44</v>
      </c>
      <c r="O157" s="92"/>
      <c r="P157" s="230">
        <f>O157*H157</f>
        <v>0</v>
      </c>
      <c r="Q157" s="230">
        <v>0.089219999999999994</v>
      </c>
      <c r="R157" s="230">
        <f>Q157*H157</f>
        <v>0.42825599999999997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240</v>
      </c>
      <c r="AT157" s="232" t="s">
        <v>235</v>
      </c>
      <c r="AU157" s="232" t="s">
        <v>89</v>
      </c>
      <c r="AY157" s="18" t="s">
        <v>233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87</v>
      </c>
      <c r="BK157" s="233">
        <f>ROUND(I157*H157,2)</f>
        <v>0</v>
      </c>
      <c r="BL157" s="18" t="s">
        <v>240</v>
      </c>
      <c r="BM157" s="232" t="s">
        <v>2067</v>
      </c>
    </row>
    <row r="158" s="12" customFormat="1" ht="22.8" customHeight="1">
      <c r="A158" s="12"/>
      <c r="B158" s="205"/>
      <c r="C158" s="206"/>
      <c r="D158" s="207" t="s">
        <v>78</v>
      </c>
      <c r="E158" s="219" t="s">
        <v>266</v>
      </c>
      <c r="F158" s="219" t="s">
        <v>267</v>
      </c>
      <c r="G158" s="206"/>
      <c r="H158" s="206"/>
      <c r="I158" s="209"/>
      <c r="J158" s="220">
        <f>BK158</f>
        <v>0</v>
      </c>
      <c r="K158" s="206"/>
      <c r="L158" s="211"/>
      <c r="M158" s="212"/>
      <c r="N158" s="213"/>
      <c r="O158" s="213"/>
      <c r="P158" s="214">
        <f>SUM(P159:P160)</f>
        <v>0</v>
      </c>
      <c r="Q158" s="213"/>
      <c r="R158" s="214">
        <f>SUM(R159:R160)</f>
        <v>0.53759999999999997</v>
      </c>
      <c r="S158" s="213"/>
      <c r="T158" s="215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6" t="s">
        <v>87</v>
      </c>
      <c r="AT158" s="217" t="s">
        <v>78</v>
      </c>
      <c r="AU158" s="217" t="s">
        <v>87</v>
      </c>
      <c r="AY158" s="216" t="s">
        <v>233</v>
      </c>
      <c r="BK158" s="218">
        <f>SUM(BK159:BK160)</f>
        <v>0</v>
      </c>
    </row>
    <row r="159" s="2" customFormat="1" ht="14.4" customHeight="1">
      <c r="A159" s="39"/>
      <c r="B159" s="40"/>
      <c r="C159" s="221" t="s">
        <v>329</v>
      </c>
      <c r="D159" s="221" t="s">
        <v>235</v>
      </c>
      <c r="E159" s="222" t="s">
        <v>2068</v>
      </c>
      <c r="F159" s="223" t="s">
        <v>2069</v>
      </c>
      <c r="G159" s="224" t="s">
        <v>238</v>
      </c>
      <c r="H159" s="225">
        <v>0.64000000000000001</v>
      </c>
      <c r="I159" s="226"/>
      <c r="J159" s="227">
        <f>ROUND(I159*H159,2)</f>
        <v>0</v>
      </c>
      <c r="K159" s="223" t="s">
        <v>1</v>
      </c>
      <c r="L159" s="45"/>
      <c r="M159" s="228" t="s">
        <v>1</v>
      </c>
      <c r="N159" s="229" t="s">
        <v>44</v>
      </c>
      <c r="O159" s="92"/>
      <c r="P159" s="230">
        <f>O159*H159</f>
        <v>0</v>
      </c>
      <c r="Q159" s="230">
        <v>0.83999999999999997</v>
      </c>
      <c r="R159" s="230">
        <f>Q159*H159</f>
        <v>0.53759999999999997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240</v>
      </c>
      <c r="AT159" s="232" t="s">
        <v>235</v>
      </c>
      <c r="AU159" s="232" t="s">
        <v>89</v>
      </c>
      <c r="AY159" s="18" t="s">
        <v>233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87</v>
      </c>
      <c r="BK159" s="233">
        <f>ROUND(I159*H159,2)</f>
        <v>0</v>
      </c>
      <c r="BL159" s="18" t="s">
        <v>240</v>
      </c>
      <c r="BM159" s="232" t="s">
        <v>2070</v>
      </c>
    </row>
    <row r="160" s="14" customFormat="1">
      <c r="A160" s="14"/>
      <c r="B160" s="245"/>
      <c r="C160" s="246"/>
      <c r="D160" s="236" t="s">
        <v>242</v>
      </c>
      <c r="E160" s="247" t="s">
        <v>1</v>
      </c>
      <c r="F160" s="248" t="s">
        <v>2071</v>
      </c>
      <c r="G160" s="246"/>
      <c r="H160" s="249">
        <v>0.64000000000000001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242</v>
      </c>
      <c r="AU160" s="255" t="s">
        <v>89</v>
      </c>
      <c r="AV160" s="14" t="s">
        <v>89</v>
      </c>
      <c r="AW160" s="14" t="s">
        <v>36</v>
      </c>
      <c r="AX160" s="14" t="s">
        <v>87</v>
      </c>
      <c r="AY160" s="255" t="s">
        <v>233</v>
      </c>
    </row>
    <row r="161" s="12" customFormat="1" ht="22.8" customHeight="1">
      <c r="A161" s="12"/>
      <c r="B161" s="205"/>
      <c r="C161" s="206"/>
      <c r="D161" s="207" t="s">
        <v>78</v>
      </c>
      <c r="E161" s="219" t="s">
        <v>283</v>
      </c>
      <c r="F161" s="219" t="s">
        <v>2072</v>
      </c>
      <c r="G161" s="206"/>
      <c r="H161" s="206"/>
      <c r="I161" s="209"/>
      <c r="J161" s="220">
        <f>BK161</f>
        <v>0</v>
      </c>
      <c r="K161" s="206"/>
      <c r="L161" s="211"/>
      <c r="M161" s="212"/>
      <c r="N161" s="213"/>
      <c r="O161" s="213"/>
      <c r="P161" s="214">
        <f>SUM(P162:P169)</f>
        <v>0</v>
      </c>
      <c r="Q161" s="213"/>
      <c r="R161" s="214">
        <f>SUM(R162:R169)</f>
        <v>0.0041450000000000002</v>
      </c>
      <c r="S161" s="213"/>
      <c r="T161" s="215">
        <f>SUM(T162:T169)</f>
        <v>0.52439999999999998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6" t="s">
        <v>87</v>
      </c>
      <c r="AT161" s="217" t="s">
        <v>78</v>
      </c>
      <c r="AU161" s="217" t="s">
        <v>87</v>
      </c>
      <c r="AY161" s="216" t="s">
        <v>233</v>
      </c>
      <c r="BK161" s="218">
        <f>SUM(BK162:BK169)</f>
        <v>0</v>
      </c>
    </row>
    <row r="162" s="2" customFormat="1" ht="14.4" customHeight="1">
      <c r="A162" s="39"/>
      <c r="B162" s="40"/>
      <c r="C162" s="221" t="s">
        <v>338</v>
      </c>
      <c r="D162" s="221" t="s">
        <v>235</v>
      </c>
      <c r="E162" s="222" t="s">
        <v>2073</v>
      </c>
      <c r="F162" s="223" t="s">
        <v>2074</v>
      </c>
      <c r="G162" s="224" t="s">
        <v>248</v>
      </c>
      <c r="H162" s="225">
        <v>0.192</v>
      </c>
      <c r="I162" s="226"/>
      <c r="J162" s="227">
        <f>ROUND(I162*H162,2)</f>
        <v>0</v>
      </c>
      <c r="K162" s="223" t="s">
        <v>239</v>
      </c>
      <c r="L162" s="45"/>
      <c r="M162" s="228" t="s">
        <v>1</v>
      </c>
      <c r="N162" s="229" t="s">
        <v>44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2.2000000000000002</v>
      </c>
      <c r="T162" s="231">
        <f>S162*H162</f>
        <v>0.42240000000000005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240</v>
      </c>
      <c r="AT162" s="232" t="s">
        <v>235</v>
      </c>
      <c r="AU162" s="232" t="s">
        <v>89</v>
      </c>
      <c r="AY162" s="18" t="s">
        <v>233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87</v>
      </c>
      <c r="BK162" s="233">
        <f>ROUND(I162*H162,2)</f>
        <v>0</v>
      </c>
      <c r="BL162" s="18" t="s">
        <v>240</v>
      </c>
      <c r="BM162" s="232" t="s">
        <v>2075</v>
      </c>
    </row>
    <row r="163" s="14" customFormat="1">
      <c r="A163" s="14"/>
      <c r="B163" s="245"/>
      <c r="C163" s="246"/>
      <c r="D163" s="236" t="s">
        <v>242</v>
      </c>
      <c r="E163" s="247" t="s">
        <v>1</v>
      </c>
      <c r="F163" s="248" t="s">
        <v>2076</v>
      </c>
      <c r="G163" s="246"/>
      <c r="H163" s="249">
        <v>0.192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242</v>
      </c>
      <c r="AU163" s="255" t="s">
        <v>89</v>
      </c>
      <c r="AV163" s="14" t="s">
        <v>89</v>
      </c>
      <c r="AW163" s="14" t="s">
        <v>36</v>
      </c>
      <c r="AX163" s="14" t="s">
        <v>87</v>
      </c>
      <c r="AY163" s="255" t="s">
        <v>233</v>
      </c>
    </row>
    <row r="164" s="2" customFormat="1" ht="22.2" customHeight="1">
      <c r="A164" s="39"/>
      <c r="B164" s="40"/>
      <c r="C164" s="221" t="s">
        <v>346</v>
      </c>
      <c r="D164" s="221" t="s">
        <v>235</v>
      </c>
      <c r="E164" s="222" t="s">
        <v>2077</v>
      </c>
      <c r="F164" s="223" t="s">
        <v>2078</v>
      </c>
      <c r="G164" s="224" t="s">
        <v>332</v>
      </c>
      <c r="H164" s="225">
        <v>0.5</v>
      </c>
      <c r="I164" s="226"/>
      <c r="J164" s="227">
        <f>ROUND(I164*H164,2)</f>
        <v>0</v>
      </c>
      <c r="K164" s="223" t="s">
        <v>239</v>
      </c>
      <c r="L164" s="45"/>
      <c r="M164" s="228" t="s">
        <v>1</v>
      </c>
      <c r="N164" s="229" t="s">
        <v>44</v>
      </c>
      <c r="O164" s="92"/>
      <c r="P164" s="230">
        <f>O164*H164</f>
        <v>0</v>
      </c>
      <c r="Q164" s="230">
        <v>0.0030999999999999999</v>
      </c>
      <c r="R164" s="230">
        <f>Q164*H164</f>
        <v>0.00155</v>
      </c>
      <c r="S164" s="230">
        <v>0.086999999999999994</v>
      </c>
      <c r="T164" s="231">
        <f>S164*H164</f>
        <v>0.043499999999999997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240</v>
      </c>
      <c r="AT164" s="232" t="s">
        <v>235</v>
      </c>
      <c r="AU164" s="232" t="s">
        <v>89</v>
      </c>
      <c r="AY164" s="18" t="s">
        <v>233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87</v>
      </c>
      <c r="BK164" s="233">
        <f>ROUND(I164*H164,2)</f>
        <v>0</v>
      </c>
      <c r="BL164" s="18" t="s">
        <v>240</v>
      </c>
      <c r="BM164" s="232" t="s">
        <v>2079</v>
      </c>
    </row>
    <row r="165" s="14" customFormat="1">
      <c r="A165" s="14"/>
      <c r="B165" s="245"/>
      <c r="C165" s="246"/>
      <c r="D165" s="236" t="s">
        <v>242</v>
      </c>
      <c r="E165" s="247" t="s">
        <v>1</v>
      </c>
      <c r="F165" s="248" t="s">
        <v>2080</v>
      </c>
      <c r="G165" s="246"/>
      <c r="H165" s="249">
        <v>0.5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242</v>
      </c>
      <c r="AU165" s="255" t="s">
        <v>89</v>
      </c>
      <c r="AV165" s="14" t="s">
        <v>89</v>
      </c>
      <c r="AW165" s="14" t="s">
        <v>36</v>
      </c>
      <c r="AX165" s="14" t="s">
        <v>87</v>
      </c>
      <c r="AY165" s="255" t="s">
        <v>233</v>
      </c>
    </row>
    <row r="166" s="2" customFormat="1" ht="22.2" customHeight="1">
      <c r="A166" s="39"/>
      <c r="B166" s="40"/>
      <c r="C166" s="221" t="s">
        <v>105</v>
      </c>
      <c r="D166" s="221" t="s">
        <v>235</v>
      </c>
      <c r="E166" s="222" t="s">
        <v>2081</v>
      </c>
      <c r="F166" s="223" t="s">
        <v>2082</v>
      </c>
      <c r="G166" s="224" t="s">
        <v>332</v>
      </c>
      <c r="H166" s="225">
        <v>1.5</v>
      </c>
      <c r="I166" s="226"/>
      <c r="J166" s="227">
        <f>ROUND(I166*H166,2)</f>
        <v>0</v>
      </c>
      <c r="K166" s="223" t="s">
        <v>239</v>
      </c>
      <c r="L166" s="45"/>
      <c r="M166" s="228" t="s">
        <v>1</v>
      </c>
      <c r="N166" s="229" t="s">
        <v>44</v>
      </c>
      <c r="O166" s="92"/>
      <c r="P166" s="230">
        <f>O166*H166</f>
        <v>0</v>
      </c>
      <c r="Q166" s="230">
        <v>0.00173</v>
      </c>
      <c r="R166" s="230">
        <f>Q166*H166</f>
        <v>0.0025950000000000001</v>
      </c>
      <c r="S166" s="230">
        <v>0.039</v>
      </c>
      <c r="T166" s="231">
        <f>S166*H166</f>
        <v>0.058499999999999996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240</v>
      </c>
      <c r="AT166" s="232" t="s">
        <v>235</v>
      </c>
      <c r="AU166" s="232" t="s">
        <v>89</v>
      </c>
      <c r="AY166" s="18" t="s">
        <v>233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87</v>
      </c>
      <c r="BK166" s="233">
        <f>ROUND(I166*H166,2)</f>
        <v>0</v>
      </c>
      <c r="BL166" s="18" t="s">
        <v>240</v>
      </c>
      <c r="BM166" s="232" t="s">
        <v>2083</v>
      </c>
    </row>
    <row r="167" s="14" customFormat="1">
      <c r="A167" s="14"/>
      <c r="B167" s="245"/>
      <c r="C167" s="246"/>
      <c r="D167" s="236" t="s">
        <v>242</v>
      </c>
      <c r="E167" s="247" t="s">
        <v>1</v>
      </c>
      <c r="F167" s="248" t="s">
        <v>2084</v>
      </c>
      <c r="G167" s="246"/>
      <c r="H167" s="249">
        <v>1.5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242</v>
      </c>
      <c r="AU167" s="255" t="s">
        <v>89</v>
      </c>
      <c r="AV167" s="14" t="s">
        <v>89</v>
      </c>
      <c r="AW167" s="14" t="s">
        <v>36</v>
      </c>
      <c r="AX167" s="14" t="s">
        <v>87</v>
      </c>
      <c r="AY167" s="255" t="s">
        <v>233</v>
      </c>
    </row>
    <row r="168" s="2" customFormat="1" ht="30" customHeight="1">
      <c r="A168" s="39"/>
      <c r="B168" s="40"/>
      <c r="C168" s="221" t="s">
        <v>7</v>
      </c>
      <c r="D168" s="221" t="s">
        <v>235</v>
      </c>
      <c r="E168" s="222" t="s">
        <v>2085</v>
      </c>
      <c r="F168" s="223" t="s">
        <v>2086</v>
      </c>
      <c r="G168" s="224" t="s">
        <v>238</v>
      </c>
      <c r="H168" s="225">
        <v>4.7999999999999998</v>
      </c>
      <c r="I168" s="226"/>
      <c r="J168" s="227">
        <f>ROUND(I168*H168,2)</f>
        <v>0</v>
      </c>
      <c r="K168" s="223" t="s">
        <v>239</v>
      </c>
      <c r="L168" s="45"/>
      <c r="M168" s="228" t="s">
        <v>1</v>
      </c>
      <c r="N168" s="229" t="s">
        <v>44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240</v>
      </c>
      <c r="AT168" s="232" t="s">
        <v>235</v>
      </c>
      <c r="AU168" s="232" t="s">
        <v>89</v>
      </c>
      <c r="AY168" s="18" t="s">
        <v>233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87</v>
      </c>
      <c r="BK168" s="233">
        <f>ROUND(I168*H168,2)</f>
        <v>0</v>
      </c>
      <c r="BL168" s="18" t="s">
        <v>240</v>
      </c>
      <c r="BM168" s="232" t="s">
        <v>2087</v>
      </c>
    </row>
    <row r="169" s="2" customFormat="1" ht="22.2" customHeight="1">
      <c r="A169" s="39"/>
      <c r="B169" s="40"/>
      <c r="C169" s="221" t="s">
        <v>361</v>
      </c>
      <c r="D169" s="221" t="s">
        <v>235</v>
      </c>
      <c r="E169" s="222" t="s">
        <v>2088</v>
      </c>
      <c r="F169" s="223" t="s">
        <v>2089</v>
      </c>
      <c r="G169" s="224" t="s">
        <v>920</v>
      </c>
      <c r="H169" s="225">
        <v>1</v>
      </c>
      <c r="I169" s="226"/>
      <c r="J169" s="227">
        <f>ROUND(I169*H169,2)</f>
        <v>0</v>
      </c>
      <c r="K169" s="223" t="s">
        <v>1</v>
      </c>
      <c r="L169" s="45"/>
      <c r="M169" s="228" t="s">
        <v>1</v>
      </c>
      <c r="N169" s="229" t="s">
        <v>44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240</v>
      </c>
      <c r="AT169" s="232" t="s">
        <v>235</v>
      </c>
      <c r="AU169" s="232" t="s">
        <v>89</v>
      </c>
      <c r="AY169" s="18" t="s">
        <v>233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87</v>
      </c>
      <c r="BK169" s="233">
        <f>ROUND(I169*H169,2)</f>
        <v>0</v>
      </c>
      <c r="BL169" s="18" t="s">
        <v>240</v>
      </c>
      <c r="BM169" s="232" t="s">
        <v>2090</v>
      </c>
    </row>
    <row r="170" s="12" customFormat="1" ht="22.8" customHeight="1">
      <c r="A170" s="12"/>
      <c r="B170" s="205"/>
      <c r="C170" s="206"/>
      <c r="D170" s="207" t="s">
        <v>78</v>
      </c>
      <c r="E170" s="219" t="s">
        <v>608</v>
      </c>
      <c r="F170" s="219" t="s">
        <v>2091</v>
      </c>
      <c r="G170" s="206"/>
      <c r="H170" s="206"/>
      <c r="I170" s="209"/>
      <c r="J170" s="220">
        <f>BK170</f>
        <v>0</v>
      </c>
      <c r="K170" s="206"/>
      <c r="L170" s="211"/>
      <c r="M170" s="212"/>
      <c r="N170" s="213"/>
      <c r="O170" s="213"/>
      <c r="P170" s="214">
        <f>SUM(P171:P179)</f>
        <v>0</v>
      </c>
      <c r="Q170" s="213"/>
      <c r="R170" s="214">
        <f>SUM(R171:R179)</f>
        <v>0</v>
      </c>
      <c r="S170" s="213"/>
      <c r="T170" s="215">
        <f>SUM(T171:T179)</f>
        <v>15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6" t="s">
        <v>87</v>
      </c>
      <c r="AT170" s="217" t="s">
        <v>78</v>
      </c>
      <c r="AU170" s="217" t="s">
        <v>87</v>
      </c>
      <c r="AY170" s="216" t="s">
        <v>233</v>
      </c>
      <c r="BK170" s="218">
        <f>SUM(BK171:BK179)</f>
        <v>0</v>
      </c>
    </row>
    <row r="171" s="2" customFormat="1" ht="22.2" customHeight="1">
      <c r="A171" s="39"/>
      <c r="B171" s="40"/>
      <c r="C171" s="221" t="s">
        <v>365</v>
      </c>
      <c r="D171" s="221" t="s">
        <v>235</v>
      </c>
      <c r="E171" s="222" t="s">
        <v>2092</v>
      </c>
      <c r="F171" s="223" t="s">
        <v>2093</v>
      </c>
      <c r="G171" s="224" t="s">
        <v>248</v>
      </c>
      <c r="H171" s="225">
        <v>10</v>
      </c>
      <c r="I171" s="226"/>
      <c r="J171" s="227">
        <f>ROUND(I171*H171,2)</f>
        <v>0</v>
      </c>
      <c r="K171" s="223" t="s">
        <v>239</v>
      </c>
      <c r="L171" s="45"/>
      <c r="M171" s="228" t="s">
        <v>1</v>
      </c>
      <c r="N171" s="229" t="s">
        <v>44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1.5</v>
      </c>
      <c r="T171" s="231">
        <f>S171*H171</f>
        <v>15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240</v>
      </c>
      <c r="AT171" s="232" t="s">
        <v>235</v>
      </c>
      <c r="AU171" s="232" t="s">
        <v>89</v>
      </c>
      <c r="AY171" s="18" t="s">
        <v>233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87</v>
      </c>
      <c r="BK171" s="233">
        <f>ROUND(I171*H171,2)</f>
        <v>0</v>
      </c>
      <c r="BL171" s="18" t="s">
        <v>240</v>
      </c>
      <c r="BM171" s="232" t="s">
        <v>2094</v>
      </c>
    </row>
    <row r="172" s="14" customFormat="1">
      <c r="A172" s="14"/>
      <c r="B172" s="245"/>
      <c r="C172" s="246"/>
      <c r="D172" s="236" t="s">
        <v>242</v>
      </c>
      <c r="E172" s="247" t="s">
        <v>1</v>
      </c>
      <c r="F172" s="248" t="s">
        <v>2095</v>
      </c>
      <c r="G172" s="246"/>
      <c r="H172" s="249">
        <v>10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242</v>
      </c>
      <c r="AU172" s="255" t="s">
        <v>89</v>
      </c>
      <c r="AV172" s="14" t="s">
        <v>89</v>
      </c>
      <c r="AW172" s="14" t="s">
        <v>36</v>
      </c>
      <c r="AX172" s="14" t="s">
        <v>87</v>
      </c>
      <c r="AY172" s="255" t="s">
        <v>233</v>
      </c>
    </row>
    <row r="173" s="2" customFormat="1" ht="22.2" customHeight="1">
      <c r="A173" s="39"/>
      <c r="B173" s="40"/>
      <c r="C173" s="221" t="s">
        <v>370</v>
      </c>
      <c r="D173" s="221" t="s">
        <v>235</v>
      </c>
      <c r="E173" s="222" t="s">
        <v>2096</v>
      </c>
      <c r="F173" s="223" t="s">
        <v>2097</v>
      </c>
      <c r="G173" s="224" t="s">
        <v>262</v>
      </c>
      <c r="H173" s="225">
        <v>16.725999999999999</v>
      </c>
      <c r="I173" s="226"/>
      <c r="J173" s="227">
        <f>ROUND(I173*H173,2)</f>
        <v>0</v>
      </c>
      <c r="K173" s="223" t="s">
        <v>239</v>
      </c>
      <c r="L173" s="45"/>
      <c r="M173" s="228" t="s">
        <v>1</v>
      </c>
      <c r="N173" s="229" t="s">
        <v>44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240</v>
      </c>
      <c r="AT173" s="232" t="s">
        <v>235</v>
      </c>
      <c r="AU173" s="232" t="s">
        <v>89</v>
      </c>
      <c r="AY173" s="18" t="s">
        <v>233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87</v>
      </c>
      <c r="BK173" s="233">
        <f>ROUND(I173*H173,2)</f>
        <v>0</v>
      </c>
      <c r="BL173" s="18" t="s">
        <v>240</v>
      </c>
      <c r="BM173" s="232" t="s">
        <v>2098</v>
      </c>
    </row>
    <row r="174" s="2" customFormat="1" ht="19.8" customHeight="1">
      <c r="A174" s="39"/>
      <c r="B174" s="40"/>
      <c r="C174" s="221" t="s">
        <v>376</v>
      </c>
      <c r="D174" s="221" t="s">
        <v>235</v>
      </c>
      <c r="E174" s="222" t="s">
        <v>615</v>
      </c>
      <c r="F174" s="223" t="s">
        <v>616</v>
      </c>
      <c r="G174" s="224" t="s">
        <v>262</v>
      </c>
      <c r="H174" s="225">
        <v>16.725999999999999</v>
      </c>
      <c r="I174" s="226"/>
      <c r="J174" s="227">
        <f>ROUND(I174*H174,2)</f>
        <v>0</v>
      </c>
      <c r="K174" s="223" t="s">
        <v>239</v>
      </c>
      <c r="L174" s="45"/>
      <c r="M174" s="228" t="s">
        <v>1</v>
      </c>
      <c r="N174" s="229" t="s">
        <v>44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240</v>
      </c>
      <c r="AT174" s="232" t="s">
        <v>235</v>
      </c>
      <c r="AU174" s="232" t="s">
        <v>89</v>
      </c>
      <c r="AY174" s="18" t="s">
        <v>233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87</v>
      </c>
      <c r="BK174" s="233">
        <f>ROUND(I174*H174,2)</f>
        <v>0</v>
      </c>
      <c r="BL174" s="18" t="s">
        <v>240</v>
      </c>
      <c r="BM174" s="232" t="s">
        <v>2099</v>
      </c>
    </row>
    <row r="175" s="2" customFormat="1" ht="22.2" customHeight="1">
      <c r="A175" s="39"/>
      <c r="B175" s="40"/>
      <c r="C175" s="221" t="s">
        <v>382</v>
      </c>
      <c r="D175" s="221" t="s">
        <v>235</v>
      </c>
      <c r="E175" s="222" t="s">
        <v>619</v>
      </c>
      <c r="F175" s="223" t="s">
        <v>2100</v>
      </c>
      <c r="G175" s="224" t="s">
        <v>262</v>
      </c>
      <c r="H175" s="225">
        <v>139.30199999999999</v>
      </c>
      <c r="I175" s="226"/>
      <c r="J175" s="227">
        <f>ROUND(I175*H175,2)</f>
        <v>0</v>
      </c>
      <c r="K175" s="223" t="s">
        <v>239</v>
      </c>
      <c r="L175" s="45"/>
      <c r="M175" s="228" t="s">
        <v>1</v>
      </c>
      <c r="N175" s="229" t="s">
        <v>44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240</v>
      </c>
      <c r="AT175" s="232" t="s">
        <v>235</v>
      </c>
      <c r="AU175" s="232" t="s">
        <v>89</v>
      </c>
      <c r="AY175" s="18" t="s">
        <v>233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87</v>
      </c>
      <c r="BK175" s="233">
        <f>ROUND(I175*H175,2)</f>
        <v>0</v>
      </c>
      <c r="BL175" s="18" t="s">
        <v>240</v>
      </c>
      <c r="BM175" s="232" t="s">
        <v>2101</v>
      </c>
    </row>
    <row r="176" s="14" customFormat="1">
      <c r="A176" s="14"/>
      <c r="B176" s="245"/>
      <c r="C176" s="246"/>
      <c r="D176" s="236" t="s">
        <v>242</v>
      </c>
      <c r="E176" s="247" t="s">
        <v>1</v>
      </c>
      <c r="F176" s="248" t="s">
        <v>2102</v>
      </c>
      <c r="G176" s="246"/>
      <c r="H176" s="249">
        <v>139.30199999999999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242</v>
      </c>
      <c r="AU176" s="255" t="s">
        <v>89</v>
      </c>
      <c r="AV176" s="14" t="s">
        <v>89</v>
      </c>
      <c r="AW176" s="14" t="s">
        <v>36</v>
      </c>
      <c r="AX176" s="14" t="s">
        <v>87</v>
      </c>
      <c r="AY176" s="255" t="s">
        <v>233</v>
      </c>
    </row>
    <row r="177" s="2" customFormat="1" ht="22.2" customHeight="1">
      <c r="A177" s="39"/>
      <c r="B177" s="40"/>
      <c r="C177" s="221" t="s">
        <v>388</v>
      </c>
      <c r="D177" s="221" t="s">
        <v>235</v>
      </c>
      <c r="E177" s="222" t="s">
        <v>2103</v>
      </c>
      <c r="F177" s="223" t="s">
        <v>2104</v>
      </c>
      <c r="G177" s="224" t="s">
        <v>262</v>
      </c>
      <c r="H177" s="225">
        <v>0.47799999999999998</v>
      </c>
      <c r="I177" s="226"/>
      <c r="J177" s="227">
        <f>ROUND(I177*H177,2)</f>
        <v>0</v>
      </c>
      <c r="K177" s="223" t="s">
        <v>239</v>
      </c>
      <c r="L177" s="45"/>
      <c r="M177" s="228" t="s">
        <v>1</v>
      </c>
      <c r="N177" s="229" t="s">
        <v>44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240</v>
      </c>
      <c r="AT177" s="232" t="s">
        <v>235</v>
      </c>
      <c r="AU177" s="232" t="s">
        <v>89</v>
      </c>
      <c r="AY177" s="18" t="s">
        <v>233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87</v>
      </c>
      <c r="BK177" s="233">
        <f>ROUND(I177*H177,2)</f>
        <v>0</v>
      </c>
      <c r="BL177" s="18" t="s">
        <v>240</v>
      </c>
      <c r="BM177" s="232" t="s">
        <v>2105</v>
      </c>
    </row>
    <row r="178" s="14" customFormat="1">
      <c r="A178" s="14"/>
      <c r="B178" s="245"/>
      <c r="C178" s="246"/>
      <c r="D178" s="236" t="s">
        <v>242</v>
      </c>
      <c r="E178" s="247" t="s">
        <v>1</v>
      </c>
      <c r="F178" s="248" t="s">
        <v>2106</v>
      </c>
      <c r="G178" s="246"/>
      <c r="H178" s="249">
        <v>0.47799999999999998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242</v>
      </c>
      <c r="AU178" s="255" t="s">
        <v>89</v>
      </c>
      <c r="AV178" s="14" t="s">
        <v>89</v>
      </c>
      <c r="AW178" s="14" t="s">
        <v>36</v>
      </c>
      <c r="AX178" s="14" t="s">
        <v>87</v>
      </c>
      <c r="AY178" s="255" t="s">
        <v>233</v>
      </c>
    </row>
    <row r="179" s="2" customFormat="1" ht="30" customHeight="1">
      <c r="A179" s="39"/>
      <c r="B179" s="40"/>
      <c r="C179" s="221" t="s">
        <v>394</v>
      </c>
      <c r="D179" s="221" t="s">
        <v>235</v>
      </c>
      <c r="E179" s="222" t="s">
        <v>2107</v>
      </c>
      <c r="F179" s="223" t="s">
        <v>2108</v>
      </c>
      <c r="G179" s="224" t="s">
        <v>262</v>
      </c>
      <c r="H179" s="225">
        <v>15</v>
      </c>
      <c r="I179" s="226"/>
      <c r="J179" s="227">
        <f>ROUND(I179*H179,2)</f>
        <v>0</v>
      </c>
      <c r="K179" s="223" t="s">
        <v>239</v>
      </c>
      <c r="L179" s="45"/>
      <c r="M179" s="228" t="s">
        <v>1</v>
      </c>
      <c r="N179" s="229" t="s">
        <v>44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240</v>
      </c>
      <c r="AT179" s="232" t="s">
        <v>235</v>
      </c>
      <c r="AU179" s="232" t="s">
        <v>89</v>
      </c>
      <c r="AY179" s="18" t="s">
        <v>233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87</v>
      </c>
      <c r="BK179" s="233">
        <f>ROUND(I179*H179,2)</f>
        <v>0</v>
      </c>
      <c r="BL179" s="18" t="s">
        <v>240</v>
      </c>
      <c r="BM179" s="232" t="s">
        <v>2109</v>
      </c>
    </row>
    <row r="180" s="12" customFormat="1" ht="25.92" customHeight="1">
      <c r="A180" s="12"/>
      <c r="B180" s="205"/>
      <c r="C180" s="206"/>
      <c r="D180" s="207" t="s">
        <v>78</v>
      </c>
      <c r="E180" s="208" t="s">
        <v>647</v>
      </c>
      <c r="F180" s="208" t="s">
        <v>648</v>
      </c>
      <c r="G180" s="206"/>
      <c r="H180" s="206"/>
      <c r="I180" s="209"/>
      <c r="J180" s="210">
        <f>BK180</f>
        <v>0</v>
      </c>
      <c r="K180" s="206"/>
      <c r="L180" s="211"/>
      <c r="M180" s="212"/>
      <c r="N180" s="213"/>
      <c r="O180" s="213"/>
      <c r="P180" s="214">
        <f>P181</f>
        <v>0</v>
      </c>
      <c r="Q180" s="213"/>
      <c r="R180" s="214">
        <f>R181</f>
        <v>0.062655000000000002</v>
      </c>
      <c r="S180" s="213"/>
      <c r="T180" s="215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6" t="s">
        <v>89</v>
      </c>
      <c r="AT180" s="217" t="s">
        <v>78</v>
      </c>
      <c r="AU180" s="217" t="s">
        <v>79</v>
      </c>
      <c r="AY180" s="216" t="s">
        <v>233</v>
      </c>
      <c r="BK180" s="218">
        <f>BK181</f>
        <v>0</v>
      </c>
    </row>
    <row r="181" s="12" customFormat="1" ht="22.8" customHeight="1">
      <c r="A181" s="12"/>
      <c r="B181" s="205"/>
      <c r="C181" s="206"/>
      <c r="D181" s="207" t="s">
        <v>78</v>
      </c>
      <c r="E181" s="219" t="s">
        <v>2110</v>
      </c>
      <c r="F181" s="219" t="s">
        <v>2111</v>
      </c>
      <c r="G181" s="206"/>
      <c r="H181" s="206"/>
      <c r="I181" s="209"/>
      <c r="J181" s="220">
        <f>BK181</f>
        <v>0</v>
      </c>
      <c r="K181" s="206"/>
      <c r="L181" s="211"/>
      <c r="M181" s="212"/>
      <c r="N181" s="213"/>
      <c r="O181" s="213"/>
      <c r="P181" s="214">
        <f>SUM(P182:P193)</f>
        <v>0</v>
      </c>
      <c r="Q181" s="213"/>
      <c r="R181" s="214">
        <f>SUM(R182:R193)</f>
        <v>0.062655000000000002</v>
      </c>
      <c r="S181" s="213"/>
      <c r="T181" s="215">
        <f>SUM(T182:T193)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6" t="s">
        <v>89</v>
      </c>
      <c r="AT181" s="217" t="s">
        <v>78</v>
      </c>
      <c r="AU181" s="217" t="s">
        <v>87</v>
      </c>
      <c r="AY181" s="216" t="s">
        <v>233</v>
      </c>
      <c r="BK181" s="218">
        <f>SUM(BK182:BK193)</f>
        <v>0</v>
      </c>
    </row>
    <row r="182" s="2" customFormat="1" ht="14.4" customHeight="1">
      <c r="A182" s="39"/>
      <c r="B182" s="40"/>
      <c r="C182" s="221" t="s">
        <v>400</v>
      </c>
      <c r="D182" s="221" t="s">
        <v>235</v>
      </c>
      <c r="E182" s="222" t="s">
        <v>2112</v>
      </c>
      <c r="F182" s="223" t="s">
        <v>2113</v>
      </c>
      <c r="G182" s="224" t="s">
        <v>565</v>
      </c>
      <c r="H182" s="225">
        <v>1</v>
      </c>
      <c r="I182" s="226"/>
      <c r="J182" s="227">
        <f>ROUND(I182*H182,2)</f>
        <v>0</v>
      </c>
      <c r="K182" s="223" t="s">
        <v>239</v>
      </c>
      <c r="L182" s="45"/>
      <c r="M182" s="228" t="s">
        <v>1</v>
      </c>
      <c r="N182" s="229" t="s">
        <v>44</v>
      </c>
      <c r="O182" s="92"/>
      <c r="P182" s="230">
        <f>O182*H182</f>
        <v>0</v>
      </c>
      <c r="Q182" s="230">
        <v>0.01038</v>
      </c>
      <c r="R182" s="230">
        <f>Q182*H182</f>
        <v>0.01038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324</v>
      </c>
      <c r="AT182" s="232" t="s">
        <v>235</v>
      </c>
      <c r="AU182" s="232" t="s">
        <v>89</v>
      </c>
      <c r="AY182" s="18" t="s">
        <v>233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87</v>
      </c>
      <c r="BK182" s="233">
        <f>ROUND(I182*H182,2)</f>
        <v>0</v>
      </c>
      <c r="BL182" s="18" t="s">
        <v>324</v>
      </c>
      <c r="BM182" s="232" t="s">
        <v>2114</v>
      </c>
    </row>
    <row r="183" s="14" customFormat="1">
      <c r="A183" s="14"/>
      <c r="B183" s="245"/>
      <c r="C183" s="246"/>
      <c r="D183" s="236" t="s">
        <v>242</v>
      </c>
      <c r="E183" s="247" t="s">
        <v>1</v>
      </c>
      <c r="F183" s="248" t="s">
        <v>2115</v>
      </c>
      <c r="G183" s="246"/>
      <c r="H183" s="249">
        <v>1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242</v>
      </c>
      <c r="AU183" s="255" t="s">
        <v>89</v>
      </c>
      <c r="AV183" s="14" t="s">
        <v>89</v>
      </c>
      <c r="AW183" s="14" t="s">
        <v>36</v>
      </c>
      <c r="AX183" s="14" t="s">
        <v>87</v>
      </c>
      <c r="AY183" s="255" t="s">
        <v>233</v>
      </c>
    </row>
    <row r="184" s="2" customFormat="1" ht="14.4" customHeight="1">
      <c r="A184" s="39"/>
      <c r="B184" s="40"/>
      <c r="C184" s="221" t="s">
        <v>404</v>
      </c>
      <c r="D184" s="221" t="s">
        <v>235</v>
      </c>
      <c r="E184" s="222" t="s">
        <v>2116</v>
      </c>
      <c r="F184" s="223" t="s">
        <v>2117</v>
      </c>
      <c r="G184" s="224" t="s">
        <v>332</v>
      </c>
      <c r="H184" s="225">
        <v>4</v>
      </c>
      <c r="I184" s="226"/>
      <c r="J184" s="227">
        <f>ROUND(I184*H184,2)</f>
        <v>0</v>
      </c>
      <c r="K184" s="223" t="s">
        <v>239</v>
      </c>
      <c r="L184" s="45"/>
      <c r="M184" s="228" t="s">
        <v>1</v>
      </c>
      <c r="N184" s="229" t="s">
        <v>44</v>
      </c>
      <c r="O184" s="92"/>
      <c r="P184" s="230">
        <f>O184*H184</f>
        <v>0</v>
      </c>
      <c r="Q184" s="230">
        <v>0.0016800000000000001</v>
      </c>
      <c r="R184" s="230">
        <f>Q184*H184</f>
        <v>0.0067200000000000003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324</v>
      </c>
      <c r="AT184" s="232" t="s">
        <v>235</v>
      </c>
      <c r="AU184" s="232" t="s">
        <v>89</v>
      </c>
      <c r="AY184" s="18" t="s">
        <v>233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87</v>
      </c>
      <c r="BK184" s="233">
        <f>ROUND(I184*H184,2)</f>
        <v>0</v>
      </c>
      <c r="BL184" s="18" t="s">
        <v>324</v>
      </c>
      <c r="BM184" s="232" t="s">
        <v>2118</v>
      </c>
    </row>
    <row r="185" s="14" customFormat="1">
      <c r="A185" s="14"/>
      <c r="B185" s="245"/>
      <c r="C185" s="246"/>
      <c r="D185" s="236" t="s">
        <v>242</v>
      </c>
      <c r="E185" s="247" t="s">
        <v>1</v>
      </c>
      <c r="F185" s="248" t="s">
        <v>2119</v>
      </c>
      <c r="G185" s="246"/>
      <c r="H185" s="249">
        <v>4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242</v>
      </c>
      <c r="AU185" s="255" t="s">
        <v>89</v>
      </c>
      <c r="AV185" s="14" t="s">
        <v>89</v>
      </c>
      <c r="AW185" s="14" t="s">
        <v>36</v>
      </c>
      <c r="AX185" s="14" t="s">
        <v>87</v>
      </c>
      <c r="AY185" s="255" t="s">
        <v>233</v>
      </c>
    </row>
    <row r="186" s="2" customFormat="1" ht="14.4" customHeight="1">
      <c r="A186" s="39"/>
      <c r="B186" s="40"/>
      <c r="C186" s="221" t="s">
        <v>408</v>
      </c>
      <c r="D186" s="221" t="s">
        <v>235</v>
      </c>
      <c r="E186" s="222" t="s">
        <v>2120</v>
      </c>
      <c r="F186" s="223" t="s">
        <v>2121</v>
      </c>
      <c r="G186" s="224" t="s">
        <v>332</v>
      </c>
      <c r="H186" s="225">
        <v>2.5</v>
      </c>
      <c r="I186" s="226"/>
      <c r="J186" s="227">
        <f>ROUND(I186*H186,2)</f>
        <v>0</v>
      </c>
      <c r="K186" s="223" t="s">
        <v>239</v>
      </c>
      <c r="L186" s="45"/>
      <c r="M186" s="228" t="s">
        <v>1</v>
      </c>
      <c r="N186" s="229" t="s">
        <v>44</v>
      </c>
      <c r="O186" s="92"/>
      <c r="P186" s="230">
        <f>O186*H186</f>
        <v>0</v>
      </c>
      <c r="Q186" s="230">
        <v>0.00197</v>
      </c>
      <c r="R186" s="230">
        <f>Q186*H186</f>
        <v>0.0049249999999999997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324</v>
      </c>
      <c r="AT186" s="232" t="s">
        <v>235</v>
      </c>
      <c r="AU186" s="232" t="s">
        <v>89</v>
      </c>
      <c r="AY186" s="18" t="s">
        <v>233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87</v>
      </c>
      <c r="BK186" s="233">
        <f>ROUND(I186*H186,2)</f>
        <v>0</v>
      </c>
      <c r="BL186" s="18" t="s">
        <v>324</v>
      </c>
      <c r="BM186" s="232" t="s">
        <v>2122</v>
      </c>
    </row>
    <row r="187" s="14" customFormat="1">
      <c r="A187" s="14"/>
      <c r="B187" s="245"/>
      <c r="C187" s="246"/>
      <c r="D187" s="236" t="s">
        <v>242</v>
      </c>
      <c r="E187" s="247" t="s">
        <v>1</v>
      </c>
      <c r="F187" s="248" t="s">
        <v>2123</v>
      </c>
      <c r="G187" s="246"/>
      <c r="H187" s="249">
        <v>2.5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242</v>
      </c>
      <c r="AU187" s="255" t="s">
        <v>89</v>
      </c>
      <c r="AV187" s="14" t="s">
        <v>89</v>
      </c>
      <c r="AW187" s="14" t="s">
        <v>36</v>
      </c>
      <c r="AX187" s="14" t="s">
        <v>87</v>
      </c>
      <c r="AY187" s="255" t="s">
        <v>233</v>
      </c>
    </row>
    <row r="188" s="2" customFormat="1" ht="14.4" customHeight="1">
      <c r="A188" s="39"/>
      <c r="B188" s="40"/>
      <c r="C188" s="221" t="s">
        <v>414</v>
      </c>
      <c r="D188" s="221" t="s">
        <v>235</v>
      </c>
      <c r="E188" s="222" t="s">
        <v>2124</v>
      </c>
      <c r="F188" s="223" t="s">
        <v>2125</v>
      </c>
      <c r="G188" s="224" t="s">
        <v>332</v>
      </c>
      <c r="H188" s="225">
        <v>1</v>
      </c>
      <c r="I188" s="226"/>
      <c r="J188" s="227">
        <f>ROUND(I188*H188,2)</f>
        <v>0</v>
      </c>
      <c r="K188" s="223" t="s">
        <v>239</v>
      </c>
      <c r="L188" s="45"/>
      <c r="M188" s="228" t="s">
        <v>1</v>
      </c>
      <c r="N188" s="229" t="s">
        <v>44</v>
      </c>
      <c r="O188" s="92"/>
      <c r="P188" s="230">
        <f>O188*H188</f>
        <v>0</v>
      </c>
      <c r="Q188" s="230">
        <v>0.00063000000000000003</v>
      </c>
      <c r="R188" s="230">
        <f>Q188*H188</f>
        <v>0.00063000000000000003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324</v>
      </c>
      <c r="AT188" s="232" t="s">
        <v>235</v>
      </c>
      <c r="AU188" s="232" t="s">
        <v>89</v>
      </c>
      <c r="AY188" s="18" t="s">
        <v>233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87</v>
      </c>
      <c r="BK188" s="233">
        <f>ROUND(I188*H188,2)</f>
        <v>0</v>
      </c>
      <c r="BL188" s="18" t="s">
        <v>324</v>
      </c>
      <c r="BM188" s="232" t="s">
        <v>2126</v>
      </c>
    </row>
    <row r="189" s="14" customFormat="1">
      <c r="A189" s="14"/>
      <c r="B189" s="245"/>
      <c r="C189" s="246"/>
      <c r="D189" s="236" t="s">
        <v>242</v>
      </c>
      <c r="E189" s="247" t="s">
        <v>1</v>
      </c>
      <c r="F189" s="248" t="s">
        <v>2127</v>
      </c>
      <c r="G189" s="246"/>
      <c r="H189" s="249">
        <v>1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242</v>
      </c>
      <c r="AU189" s="255" t="s">
        <v>89</v>
      </c>
      <c r="AV189" s="14" t="s">
        <v>89</v>
      </c>
      <c r="AW189" s="14" t="s">
        <v>36</v>
      </c>
      <c r="AX189" s="14" t="s">
        <v>87</v>
      </c>
      <c r="AY189" s="255" t="s">
        <v>233</v>
      </c>
    </row>
    <row r="190" s="2" customFormat="1" ht="14.4" customHeight="1">
      <c r="A190" s="39"/>
      <c r="B190" s="40"/>
      <c r="C190" s="221" t="s">
        <v>420</v>
      </c>
      <c r="D190" s="221" t="s">
        <v>235</v>
      </c>
      <c r="E190" s="222" t="s">
        <v>2128</v>
      </c>
      <c r="F190" s="223" t="s">
        <v>2129</v>
      </c>
      <c r="G190" s="224" t="s">
        <v>332</v>
      </c>
      <c r="H190" s="225">
        <v>37.5</v>
      </c>
      <c r="I190" s="226"/>
      <c r="J190" s="227">
        <f>ROUND(I190*H190,2)</f>
        <v>0</v>
      </c>
      <c r="K190" s="223" t="s">
        <v>239</v>
      </c>
      <c r="L190" s="45"/>
      <c r="M190" s="228" t="s">
        <v>1</v>
      </c>
      <c r="N190" s="229" t="s">
        <v>44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324</v>
      </c>
      <c r="AT190" s="232" t="s">
        <v>235</v>
      </c>
      <c r="AU190" s="232" t="s">
        <v>89</v>
      </c>
      <c r="AY190" s="18" t="s">
        <v>233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87</v>
      </c>
      <c r="BK190" s="233">
        <f>ROUND(I190*H190,2)</f>
        <v>0</v>
      </c>
      <c r="BL190" s="18" t="s">
        <v>324</v>
      </c>
      <c r="BM190" s="232" t="s">
        <v>2130</v>
      </c>
    </row>
    <row r="191" s="14" customFormat="1">
      <c r="A191" s="14"/>
      <c r="B191" s="245"/>
      <c r="C191" s="246"/>
      <c r="D191" s="236" t="s">
        <v>242</v>
      </c>
      <c r="E191" s="247" t="s">
        <v>1</v>
      </c>
      <c r="F191" s="248" t="s">
        <v>2131</v>
      </c>
      <c r="G191" s="246"/>
      <c r="H191" s="249">
        <v>37.5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242</v>
      </c>
      <c r="AU191" s="255" t="s">
        <v>89</v>
      </c>
      <c r="AV191" s="14" t="s">
        <v>89</v>
      </c>
      <c r="AW191" s="14" t="s">
        <v>36</v>
      </c>
      <c r="AX191" s="14" t="s">
        <v>87</v>
      </c>
      <c r="AY191" s="255" t="s">
        <v>233</v>
      </c>
    </row>
    <row r="192" s="2" customFormat="1" ht="34.8" customHeight="1">
      <c r="A192" s="39"/>
      <c r="B192" s="40"/>
      <c r="C192" s="221" t="s">
        <v>426</v>
      </c>
      <c r="D192" s="221" t="s">
        <v>235</v>
      </c>
      <c r="E192" s="222" t="s">
        <v>2132</v>
      </c>
      <c r="F192" s="223" t="s">
        <v>2133</v>
      </c>
      <c r="G192" s="224" t="s">
        <v>920</v>
      </c>
      <c r="H192" s="225">
        <v>1</v>
      </c>
      <c r="I192" s="226"/>
      <c r="J192" s="227">
        <f>ROUND(I192*H192,2)</f>
        <v>0</v>
      </c>
      <c r="K192" s="223" t="s">
        <v>1</v>
      </c>
      <c r="L192" s="45"/>
      <c r="M192" s="228" t="s">
        <v>1</v>
      </c>
      <c r="N192" s="229" t="s">
        <v>44</v>
      </c>
      <c r="O192" s="92"/>
      <c r="P192" s="230">
        <f>O192*H192</f>
        <v>0</v>
      </c>
      <c r="Q192" s="230">
        <v>0.040000000000000001</v>
      </c>
      <c r="R192" s="230">
        <f>Q192*H192</f>
        <v>0.040000000000000001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324</v>
      </c>
      <c r="AT192" s="232" t="s">
        <v>235</v>
      </c>
      <c r="AU192" s="232" t="s">
        <v>89</v>
      </c>
      <c r="AY192" s="18" t="s">
        <v>233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87</v>
      </c>
      <c r="BK192" s="233">
        <f>ROUND(I192*H192,2)</f>
        <v>0</v>
      </c>
      <c r="BL192" s="18" t="s">
        <v>324</v>
      </c>
      <c r="BM192" s="232" t="s">
        <v>2134</v>
      </c>
    </row>
    <row r="193" s="2" customFormat="1" ht="22.2" customHeight="1">
      <c r="A193" s="39"/>
      <c r="B193" s="40"/>
      <c r="C193" s="221" t="s">
        <v>432</v>
      </c>
      <c r="D193" s="221" t="s">
        <v>235</v>
      </c>
      <c r="E193" s="222" t="s">
        <v>2135</v>
      </c>
      <c r="F193" s="223" t="s">
        <v>2136</v>
      </c>
      <c r="G193" s="224" t="s">
        <v>262</v>
      </c>
      <c r="H193" s="225">
        <v>0.063</v>
      </c>
      <c r="I193" s="226"/>
      <c r="J193" s="227">
        <f>ROUND(I193*H193,2)</f>
        <v>0</v>
      </c>
      <c r="K193" s="223" t="s">
        <v>239</v>
      </c>
      <c r="L193" s="45"/>
      <c r="M193" s="291" t="s">
        <v>1</v>
      </c>
      <c r="N193" s="292" t="s">
        <v>44</v>
      </c>
      <c r="O193" s="293"/>
      <c r="P193" s="294">
        <f>O193*H193</f>
        <v>0</v>
      </c>
      <c r="Q193" s="294">
        <v>0</v>
      </c>
      <c r="R193" s="294">
        <f>Q193*H193</f>
        <v>0</v>
      </c>
      <c r="S193" s="294">
        <v>0</v>
      </c>
      <c r="T193" s="29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324</v>
      </c>
      <c r="AT193" s="232" t="s">
        <v>235</v>
      </c>
      <c r="AU193" s="232" t="s">
        <v>89</v>
      </c>
      <c r="AY193" s="18" t="s">
        <v>233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87</v>
      </c>
      <c r="BK193" s="233">
        <f>ROUND(I193*H193,2)</f>
        <v>0</v>
      </c>
      <c r="BL193" s="18" t="s">
        <v>324</v>
      </c>
      <c r="BM193" s="232" t="s">
        <v>2137</v>
      </c>
    </row>
    <row r="194" s="2" customFormat="1" ht="6.96" customHeight="1">
      <c r="A194" s="39"/>
      <c r="B194" s="67"/>
      <c r="C194" s="68"/>
      <c r="D194" s="68"/>
      <c r="E194" s="68"/>
      <c r="F194" s="68"/>
      <c r="G194" s="68"/>
      <c r="H194" s="68"/>
      <c r="I194" s="68"/>
      <c r="J194" s="68"/>
      <c r="K194" s="68"/>
      <c r="L194" s="45"/>
      <c r="M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</row>
  </sheetData>
  <sheetProtection sheet="1" autoFilter="0" formatColumns="0" formatRows="0" objects="1" scenarios="1" spinCount="100000" saltValue="q8KZOKXcFnJ6kVI8vIK7mSwRiqNeOjBYw7VI4oKNaE120FOfRW6cnyF1TmV4PwYsgCNOXauCBKnUf3Jze9oKSg==" hashValue="rQQ7tlN5sKGah1yh9C3NkViPXZvNBKAQ1zjuMSxRcgn7mCeI+OlyUeOkzevai+wciB/yPMkLM2a5z4P6+YCVEA==" algorithmName="SHA-512" password="CC35"/>
  <autoFilter ref="C125:K19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89</v>
      </c>
    </row>
    <row r="4" s="1" customFormat="1" ht="24.96" customHeight="1">
      <c r="B4" s="21"/>
      <c r="D4" s="140" t="s">
        <v>115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4" customHeight="1">
      <c r="B7" s="21"/>
      <c r="E7" s="143" t="str">
        <f>'Rekapitulace stavby'!K6</f>
        <v>VOŠ a SŠ zdravotnická ÚO_rekonstrukce střešního pláště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44" t="s">
        <v>2138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13. 1. 2025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>70892822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>Pardubický kraj</v>
      </c>
      <c r="F15" s="39"/>
      <c r="G15" s="39"/>
      <c r="H15" s="39"/>
      <c r="I15" s="142" t="s">
        <v>28</v>
      </c>
      <c r="J15" s="145" t="str">
        <f>IF('Rekapitulace stavby'!AN11="","",'Rekapitulace stavby'!AN11)</f>
        <v>CZ70892822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2139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2140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2141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39</v>
      </c>
      <c r="E30" s="39"/>
      <c r="F30" s="39"/>
      <c r="G30" s="39"/>
      <c r="H30" s="39"/>
      <c r="I30" s="39"/>
      <c r="J30" s="154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41</v>
      </c>
      <c r="G32" s="39"/>
      <c r="H32" s="39"/>
      <c r="I32" s="155" t="s">
        <v>40</v>
      </c>
      <c r="J32" s="155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43</v>
      </c>
      <c r="E33" s="142" t="s">
        <v>44</v>
      </c>
      <c r="F33" s="157">
        <f>ROUND((SUM(BE117:BE135)),  2)</f>
        <v>0</v>
      </c>
      <c r="G33" s="39"/>
      <c r="H33" s="39"/>
      <c r="I33" s="158">
        <v>0.20999999999999999</v>
      </c>
      <c r="J33" s="157">
        <f>ROUND(((SUM(BE117:BE135))*I33),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45</v>
      </c>
      <c r="F34" s="157">
        <f>ROUND((SUM(BF117:BF135)),  2)</f>
        <v>0</v>
      </c>
      <c r="G34" s="39"/>
      <c r="H34" s="39"/>
      <c r="I34" s="158">
        <v>0.12</v>
      </c>
      <c r="J34" s="157">
        <f>ROUND(((SUM(BF117:BF135))*I34),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46</v>
      </c>
      <c r="F35" s="157">
        <f>ROUND((SUM(BG117:BG135)),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47</v>
      </c>
      <c r="F36" s="157">
        <f>ROUND((SUM(BH117:BH135)),  2)</f>
        <v>0</v>
      </c>
      <c r="G36" s="39"/>
      <c r="H36" s="39"/>
      <c r="I36" s="158">
        <v>0.12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48</v>
      </c>
      <c r="F37" s="157">
        <f>ROUND((SUM(BI117:BI135)),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49</v>
      </c>
      <c r="E39" s="161"/>
      <c r="F39" s="161"/>
      <c r="G39" s="162" t="s">
        <v>50</v>
      </c>
      <c r="H39" s="163" t="s">
        <v>51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52</v>
      </c>
      <c r="E50" s="167"/>
      <c r="F50" s="167"/>
      <c r="G50" s="166" t="s">
        <v>53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54</v>
      </c>
      <c r="E61" s="169"/>
      <c r="F61" s="170" t="s">
        <v>55</v>
      </c>
      <c r="G61" s="168" t="s">
        <v>54</v>
      </c>
      <c r="H61" s="169"/>
      <c r="I61" s="169"/>
      <c r="J61" s="171" t="s">
        <v>55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56</v>
      </c>
      <c r="E65" s="172"/>
      <c r="F65" s="172"/>
      <c r="G65" s="166" t="s">
        <v>57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54</v>
      </c>
      <c r="E76" s="169"/>
      <c r="F76" s="170" t="s">
        <v>55</v>
      </c>
      <c r="G76" s="168" t="s">
        <v>54</v>
      </c>
      <c r="H76" s="169"/>
      <c r="I76" s="169"/>
      <c r="J76" s="171" t="s">
        <v>55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77" t="str">
        <f>E7</f>
        <v>VOŠ a SŠ zdravotnická ÚO_rekonstrukce střešního pláště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6" customHeight="1">
      <c r="A87" s="39"/>
      <c r="B87" s="40"/>
      <c r="C87" s="41"/>
      <c r="D87" s="41"/>
      <c r="E87" s="77" t="str">
        <f>E9</f>
        <v>D.1.4.4 - Vzduchotechnika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13. 1. 2025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6.4" customHeight="1">
      <c r="A91" s="39"/>
      <c r="B91" s="40"/>
      <c r="C91" s="33" t="s">
        <v>24</v>
      </c>
      <c r="D91" s="41"/>
      <c r="E91" s="41"/>
      <c r="F91" s="28" t="str">
        <f>E15</f>
        <v>Pardubický kraj</v>
      </c>
      <c r="G91" s="41"/>
      <c r="H91" s="41"/>
      <c r="I91" s="33" t="s">
        <v>32</v>
      </c>
      <c r="J91" s="37" t="str">
        <f>E21</f>
        <v>Ing. Romana Vacková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6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Ing. R. Vacková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194</v>
      </c>
      <c r="D94" s="179"/>
      <c r="E94" s="179"/>
      <c r="F94" s="179"/>
      <c r="G94" s="179"/>
      <c r="H94" s="179"/>
      <c r="I94" s="179"/>
      <c r="J94" s="180" t="s">
        <v>195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196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197</v>
      </c>
    </row>
    <row r="97" s="9" customFormat="1" ht="24.96" customHeight="1">
      <c r="A97" s="9"/>
      <c r="B97" s="182"/>
      <c r="C97" s="183"/>
      <c r="D97" s="184" t="s">
        <v>2142</v>
      </c>
      <c r="E97" s="185"/>
      <c r="F97" s="185"/>
      <c r="G97" s="185"/>
      <c r="H97" s="185"/>
      <c r="I97" s="185"/>
      <c r="J97" s="186">
        <f>J118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218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4.4" customHeight="1">
      <c r="A107" s="39"/>
      <c r="B107" s="40"/>
      <c r="C107" s="41"/>
      <c r="D107" s="41"/>
      <c r="E107" s="177" t="str">
        <f>E7</f>
        <v>VOŠ a SŠ zdravotnická ÚO_rekonstrukce střešního pláště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127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5.6" customHeight="1">
      <c r="A109" s="39"/>
      <c r="B109" s="40"/>
      <c r="C109" s="41"/>
      <c r="D109" s="41"/>
      <c r="E109" s="77" t="str">
        <f>E9</f>
        <v>D.1.4.4 - Vzduchotechnika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 xml:space="preserve"> </v>
      </c>
      <c r="G111" s="41"/>
      <c r="H111" s="41"/>
      <c r="I111" s="33" t="s">
        <v>22</v>
      </c>
      <c r="J111" s="80" t="str">
        <f>IF(J12="","",J12)</f>
        <v>13. 1. 2025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6.4" customHeight="1">
      <c r="A113" s="39"/>
      <c r="B113" s="40"/>
      <c r="C113" s="33" t="s">
        <v>24</v>
      </c>
      <c r="D113" s="41"/>
      <c r="E113" s="41"/>
      <c r="F113" s="28" t="str">
        <f>E15</f>
        <v>Pardubický kraj</v>
      </c>
      <c r="G113" s="41"/>
      <c r="H113" s="41"/>
      <c r="I113" s="33" t="s">
        <v>32</v>
      </c>
      <c r="J113" s="37" t="str">
        <f>E21</f>
        <v>Ing. Romana Vacková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6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33" t="s">
        <v>37</v>
      </c>
      <c r="J114" s="37" t="str">
        <f>E24</f>
        <v>Ing. R. Vacková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4"/>
      <c r="B116" s="195"/>
      <c r="C116" s="196" t="s">
        <v>219</v>
      </c>
      <c r="D116" s="197" t="s">
        <v>64</v>
      </c>
      <c r="E116" s="197" t="s">
        <v>60</v>
      </c>
      <c r="F116" s="197" t="s">
        <v>61</v>
      </c>
      <c r="G116" s="197" t="s">
        <v>220</v>
      </c>
      <c r="H116" s="197" t="s">
        <v>221</v>
      </c>
      <c r="I116" s="197" t="s">
        <v>222</v>
      </c>
      <c r="J116" s="197" t="s">
        <v>195</v>
      </c>
      <c r="K116" s="198" t="s">
        <v>223</v>
      </c>
      <c r="L116" s="199"/>
      <c r="M116" s="101" t="s">
        <v>1</v>
      </c>
      <c r="N116" s="102" t="s">
        <v>43</v>
      </c>
      <c r="O116" s="102" t="s">
        <v>224</v>
      </c>
      <c r="P116" s="102" t="s">
        <v>225</v>
      </c>
      <c r="Q116" s="102" t="s">
        <v>226</v>
      </c>
      <c r="R116" s="102" t="s">
        <v>227</v>
      </c>
      <c r="S116" s="102" t="s">
        <v>228</v>
      </c>
      <c r="T116" s="103" t="s">
        <v>229</v>
      </c>
      <c r="U116" s="194"/>
      <c r="V116" s="194"/>
      <c r="W116" s="194"/>
      <c r="X116" s="194"/>
      <c r="Y116" s="194"/>
      <c r="Z116" s="194"/>
      <c r="AA116" s="194"/>
      <c r="AB116" s="194"/>
      <c r="AC116" s="194"/>
      <c r="AD116" s="194"/>
      <c r="AE116" s="194"/>
    </row>
    <row r="117" s="2" customFormat="1" ht="22.8" customHeight="1">
      <c r="A117" s="39"/>
      <c r="B117" s="40"/>
      <c r="C117" s="108" t="s">
        <v>230</v>
      </c>
      <c r="D117" s="41"/>
      <c r="E117" s="41"/>
      <c r="F117" s="41"/>
      <c r="G117" s="41"/>
      <c r="H117" s="41"/>
      <c r="I117" s="41"/>
      <c r="J117" s="200">
        <f>BK117</f>
        <v>0</v>
      </c>
      <c r="K117" s="41"/>
      <c r="L117" s="45"/>
      <c r="M117" s="104"/>
      <c r="N117" s="201"/>
      <c r="O117" s="105"/>
      <c r="P117" s="202">
        <f>P118</f>
        <v>0</v>
      </c>
      <c r="Q117" s="105"/>
      <c r="R117" s="202">
        <f>R118</f>
        <v>0</v>
      </c>
      <c r="S117" s="105"/>
      <c r="T117" s="203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197</v>
      </c>
      <c r="BK117" s="204">
        <f>BK118</f>
        <v>0</v>
      </c>
    </row>
    <row r="118" s="12" customFormat="1" ht="25.92" customHeight="1">
      <c r="A118" s="12"/>
      <c r="B118" s="205"/>
      <c r="C118" s="206"/>
      <c r="D118" s="207" t="s">
        <v>78</v>
      </c>
      <c r="E118" s="208" t="s">
        <v>1900</v>
      </c>
      <c r="F118" s="208" t="s">
        <v>2143</v>
      </c>
      <c r="G118" s="206"/>
      <c r="H118" s="206"/>
      <c r="I118" s="209"/>
      <c r="J118" s="210">
        <f>BK118</f>
        <v>0</v>
      </c>
      <c r="K118" s="206"/>
      <c r="L118" s="211"/>
      <c r="M118" s="212"/>
      <c r="N118" s="213"/>
      <c r="O118" s="213"/>
      <c r="P118" s="214">
        <f>SUM(P119:P135)</f>
        <v>0</v>
      </c>
      <c r="Q118" s="213"/>
      <c r="R118" s="214">
        <f>SUM(R119:R135)</f>
        <v>0</v>
      </c>
      <c r="S118" s="213"/>
      <c r="T118" s="215">
        <f>SUM(T119:T135)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6" t="s">
        <v>87</v>
      </c>
      <c r="AT118" s="217" t="s">
        <v>78</v>
      </c>
      <c r="AU118" s="217" t="s">
        <v>79</v>
      </c>
      <c r="AY118" s="216" t="s">
        <v>233</v>
      </c>
      <c r="BK118" s="218">
        <f>SUM(BK119:BK135)</f>
        <v>0</v>
      </c>
    </row>
    <row r="119" s="2" customFormat="1" ht="22.2" customHeight="1">
      <c r="A119" s="39"/>
      <c r="B119" s="40"/>
      <c r="C119" s="221" t="s">
        <v>87</v>
      </c>
      <c r="D119" s="221" t="s">
        <v>235</v>
      </c>
      <c r="E119" s="222" t="s">
        <v>2144</v>
      </c>
      <c r="F119" s="223" t="s">
        <v>2145</v>
      </c>
      <c r="G119" s="224" t="s">
        <v>1906</v>
      </c>
      <c r="H119" s="225">
        <v>2</v>
      </c>
      <c r="I119" s="226"/>
      <c r="J119" s="227">
        <f>ROUND(I119*H119,2)</f>
        <v>0</v>
      </c>
      <c r="K119" s="223" t="s">
        <v>2146</v>
      </c>
      <c r="L119" s="45"/>
      <c r="M119" s="228" t="s">
        <v>1</v>
      </c>
      <c r="N119" s="229" t="s">
        <v>44</v>
      </c>
      <c r="O119" s="92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2" t="s">
        <v>240</v>
      </c>
      <c r="AT119" s="232" t="s">
        <v>235</v>
      </c>
      <c r="AU119" s="232" t="s">
        <v>87</v>
      </c>
      <c r="AY119" s="18" t="s">
        <v>233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18" t="s">
        <v>87</v>
      </c>
      <c r="BK119" s="233">
        <f>ROUND(I119*H119,2)</f>
        <v>0</v>
      </c>
      <c r="BL119" s="18" t="s">
        <v>240</v>
      </c>
      <c r="BM119" s="232" t="s">
        <v>89</v>
      </c>
    </row>
    <row r="120" s="2" customFormat="1" ht="22.2" customHeight="1">
      <c r="A120" s="39"/>
      <c r="B120" s="40"/>
      <c r="C120" s="221" t="s">
        <v>89</v>
      </c>
      <c r="D120" s="221" t="s">
        <v>235</v>
      </c>
      <c r="E120" s="222" t="s">
        <v>2147</v>
      </c>
      <c r="F120" s="223" t="s">
        <v>2148</v>
      </c>
      <c r="G120" s="224" t="s">
        <v>1906</v>
      </c>
      <c r="H120" s="225">
        <v>2</v>
      </c>
      <c r="I120" s="226"/>
      <c r="J120" s="227">
        <f>ROUND(I120*H120,2)</f>
        <v>0</v>
      </c>
      <c r="K120" s="223" t="s">
        <v>2146</v>
      </c>
      <c r="L120" s="45"/>
      <c r="M120" s="228" t="s">
        <v>1</v>
      </c>
      <c r="N120" s="229" t="s">
        <v>44</v>
      </c>
      <c r="O120" s="92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2" t="s">
        <v>240</v>
      </c>
      <c r="AT120" s="232" t="s">
        <v>235</v>
      </c>
      <c r="AU120" s="232" t="s">
        <v>87</v>
      </c>
      <c r="AY120" s="18" t="s">
        <v>233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18" t="s">
        <v>87</v>
      </c>
      <c r="BK120" s="233">
        <f>ROUND(I120*H120,2)</f>
        <v>0</v>
      </c>
      <c r="BL120" s="18" t="s">
        <v>240</v>
      </c>
      <c r="BM120" s="232" t="s">
        <v>240</v>
      </c>
    </row>
    <row r="121" s="2" customFormat="1" ht="14.4" customHeight="1">
      <c r="A121" s="39"/>
      <c r="B121" s="40"/>
      <c r="C121" s="221" t="s">
        <v>111</v>
      </c>
      <c r="D121" s="221" t="s">
        <v>235</v>
      </c>
      <c r="E121" s="222" t="s">
        <v>2149</v>
      </c>
      <c r="F121" s="223" t="s">
        <v>2150</v>
      </c>
      <c r="G121" s="224" t="s">
        <v>1906</v>
      </c>
      <c r="H121" s="225">
        <v>2</v>
      </c>
      <c r="I121" s="226"/>
      <c r="J121" s="227">
        <f>ROUND(I121*H121,2)</f>
        <v>0</v>
      </c>
      <c r="K121" s="223" t="s">
        <v>2146</v>
      </c>
      <c r="L121" s="45"/>
      <c r="M121" s="228" t="s">
        <v>1</v>
      </c>
      <c r="N121" s="229" t="s">
        <v>44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240</v>
      </c>
      <c r="AT121" s="232" t="s">
        <v>235</v>
      </c>
      <c r="AU121" s="232" t="s">
        <v>87</v>
      </c>
      <c r="AY121" s="18" t="s">
        <v>233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8" t="s">
        <v>87</v>
      </c>
      <c r="BK121" s="233">
        <f>ROUND(I121*H121,2)</f>
        <v>0</v>
      </c>
      <c r="BL121" s="18" t="s">
        <v>240</v>
      </c>
      <c r="BM121" s="232" t="s">
        <v>266</v>
      </c>
    </row>
    <row r="122" s="2" customFormat="1" ht="14.4" customHeight="1">
      <c r="A122" s="39"/>
      <c r="B122" s="40"/>
      <c r="C122" s="221" t="s">
        <v>240</v>
      </c>
      <c r="D122" s="221" t="s">
        <v>235</v>
      </c>
      <c r="E122" s="222" t="s">
        <v>2151</v>
      </c>
      <c r="F122" s="223" t="s">
        <v>2152</v>
      </c>
      <c r="G122" s="224" t="s">
        <v>1906</v>
      </c>
      <c r="H122" s="225">
        <v>2</v>
      </c>
      <c r="I122" s="226"/>
      <c r="J122" s="227">
        <f>ROUND(I122*H122,2)</f>
        <v>0</v>
      </c>
      <c r="K122" s="223" t="s">
        <v>2146</v>
      </c>
      <c r="L122" s="45"/>
      <c r="M122" s="228" t="s">
        <v>1</v>
      </c>
      <c r="N122" s="229" t="s">
        <v>44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240</v>
      </c>
      <c r="AT122" s="232" t="s">
        <v>235</v>
      </c>
      <c r="AU122" s="232" t="s">
        <v>87</v>
      </c>
      <c r="AY122" s="18" t="s">
        <v>233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87</v>
      </c>
      <c r="BK122" s="233">
        <f>ROUND(I122*H122,2)</f>
        <v>0</v>
      </c>
      <c r="BL122" s="18" t="s">
        <v>240</v>
      </c>
      <c r="BM122" s="232" t="s">
        <v>279</v>
      </c>
    </row>
    <row r="123" s="2" customFormat="1" ht="22.2" customHeight="1">
      <c r="A123" s="39"/>
      <c r="B123" s="40"/>
      <c r="C123" s="221" t="s">
        <v>259</v>
      </c>
      <c r="D123" s="221" t="s">
        <v>235</v>
      </c>
      <c r="E123" s="222" t="s">
        <v>2153</v>
      </c>
      <c r="F123" s="223" t="s">
        <v>2154</v>
      </c>
      <c r="G123" s="224" t="s">
        <v>1906</v>
      </c>
      <c r="H123" s="225">
        <v>2</v>
      </c>
      <c r="I123" s="226"/>
      <c r="J123" s="227">
        <f>ROUND(I123*H123,2)</f>
        <v>0</v>
      </c>
      <c r="K123" s="223" t="s">
        <v>2146</v>
      </c>
      <c r="L123" s="45"/>
      <c r="M123" s="228" t="s">
        <v>1</v>
      </c>
      <c r="N123" s="229" t="s">
        <v>44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240</v>
      </c>
      <c r="AT123" s="232" t="s">
        <v>235</v>
      </c>
      <c r="AU123" s="232" t="s">
        <v>87</v>
      </c>
      <c r="AY123" s="18" t="s">
        <v>233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87</v>
      </c>
      <c r="BK123" s="233">
        <f>ROUND(I123*H123,2)</f>
        <v>0</v>
      </c>
      <c r="BL123" s="18" t="s">
        <v>240</v>
      </c>
      <c r="BM123" s="232" t="s">
        <v>289</v>
      </c>
    </row>
    <row r="124" s="2" customFormat="1" ht="22.2" customHeight="1">
      <c r="A124" s="39"/>
      <c r="B124" s="40"/>
      <c r="C124" s="221" t="s">
        <v>266</v>
      </c>
      <c r="D124" s="221" t="s">
        <v>235</v>
      </c>
      <c r="E124" s="222" t="s">
        <v>2155</v>
      </c>
      <c r="F124" s="223" t="s">
        <v>2156</v>
      </c>
      <c r="G124" s="224" t="s">
        <v>1906</v>
      </c>
      <c r="H124" s="225">
        <v>2</v>
      </c>
      <c r="I124" s="226"/>
      <c r="J124" s="227">
        <f>ROUND(I124*H124,2)</f>
        <v>0</v>
      </c>
      <c r="K124" s="223" t="s">
        <v>2146</v>
      </c>
      <c r="L124" s="45"/>
      <c r="M124" s="228" t="s">
        <v>1</v>
      </c>
      <c r="N124" s="229" t="s">
        <v>44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240</v>
      </c>
      <c r="AT124" s="232" t="s">
        <v>235</v>
      </c>
      <c r="AU124" s="232" t="s">
        <v>87</v>
      </c>
      <c r="AY124" s="18" t="s">
        <v>233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87</v>
      </c>
      <c r="BK124" s="233">
        <f>ROUND(I124*H124,2)</f>
        <v>0</v>
      </c>
      <c r="BL124" s="18" t="s">
        <v>240</v>
      </c>
      <c r="BM124" s="232" t="s">
        <v>8</v>
      </c>
    </row>
    <row r="125" s="2" customFormat="1" ht="14.4" customHeight="1">
      <c r="A125" s="39"/>
      <c r="B125" s="40"/>
      <c r="C125" s="221" t="s">
        <v>273</v>
      </c>
      <c r="D125" s="221" t="s">
        <v>235</v>
      </c>
      <c r="E125" s="222" t="s">
        <v>2157</v>
      </c>
      <c r="F125" s="223" t="s">
        <v>2158</v>
      </c>
      <c r="G125" s="224" t="s">
        <v>1906</v>
      </c>
      <c r="H125" s="225">
        <v>2</v>
      </c>
      <c r="I125" s="226"/>
      <c r="J125" s="227">
        <f>ROUND(I125*H125,2)</f>
        <v>0</v>
      </c>
      <c r="K125" s="223" t="s">
        <v>2146</v>
      </c>
      <c r="L125" s="45"/>
      <c r="M125" s="228" t="s">
        <v>1</v>
      </c>
      <c r="N125" s="229" t="s">
        <v>44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240</v>
      </c>
      <c r="AT125" s="232" t="s">
        <v>235</v>
      </c>
      <c r="AU125" s="232" t="s">
        <v>87</v>
      </c>
      <c r="AY125" s="18" t="s">
        <v>233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87</v>
      </c>
      <c r="BK125" s="233">
        <f>ROUND(I125*H125,2)</f>
        <v>0</v>
      </c>
      <c r="BL125" s="18" t="s">
        <v>240</v>
      </c>
      <c r="BM125" s="232" t="s">
        <v>314</v>
      </c>
    </row>
    <row r="126" s="2" customFormat="1" ht="14.4" customHeight="1">
      <c r="A126" s="39"/>
      <c r="B126" s="40"/>
      <c r="C126" s="221" t="s">
        <v>279</v>
      </c>
      <c r="D126" s="221" t="s">
        <v>235</v>
      </c>
      <c r="E126" s="222" t="s">
        <v>2159</v>
      </c>
      <c r="F126" s="223" t="s">
        <v>2160</v>
      </c>
      <c r="G126" s="224" t="s">
        <v>1906</v>
      </c>
      <c r="H126" s="225">
        <v>2</v>
      </c>
      <c r="I126" s="226"/>
      <c r="J126" s="227">
        <f>ROUND(I126*H126,2)</f>
        <v>0</v>
      </c>
      <c r="K126" s="223" t="s">
        <v>2146</v>
      </c>
      <c r="L126" s="45"/>
      <c r="M126" s="228" t="s">
        <v>1</v>
      </c>
      <c r="N126" s="229" t="s">
        <v>44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240</v>
      </c>
      <c r="AT126" s="232" t="s">
        <v>235</v>
      </c>
      <c r="AU126" s="232" t="s">
        <v>87</v>
      </c>
      <c r="AY126" s="18" t="s">
        <v>233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87</v>
      </c>
      <c r="BK126" s="233">
        <f>ROUND(I126*H126,2)</f>
        <v>0</v>
      </c>
      <c r="BL126" s="18" t="s">
        <v>240</v>
      </c>
      <c r="BM126" s="232" t="s">
        <v>324</v>
      </c>
    </row>
    <row r="127" s="2" customFormat="1" ht="14.4" customHeight="1">
      <c r="A127" s="39"/>
      <c r="B127" s="40"/>
      <c r="C127" s="221" t="s">
        <v>283</v>
      </c>
      <c r="D127" s="221" t="s">
        <v>235</v>
      </c>
      <c r="E127" s="222" t="s">
        <v>2161</v>
      </c>
      <c r="F127" s="223" t="s">
        <v>2162</v>
      </c>
      <c r="G127" s="224" t="s">
        <v>1906</v>
      </c>
      <c r="H127" s="225">
        <v>5</v>
      </c>
      <c r="I127" s="226"/>
      <c r="J127" s="227">
        <f>ROUND(I127*H127,2)</f>
        <v>0</v>
      </c>
      <c r="K127" s="223" t="s">
        <v>2146</v>
      </c>
      <c r="L127" s="45"/>
      <c r="M127" s="228" t="s">
        <v>1</v>
      </c>
      <c r="N127" s="229" t="s">
        <v>44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240</v>
      </c>
      <c r="AT127" s="232" t="s">
        <v>235</v>
      </c>
      <c r="AU127" s="232" t="s">
        <v>87</v>
      </c>
      <c r="AY127" s="18" t="s">
        <v>233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87</v>
      </c>
      <c r="BK127" s="233">
        <f>ROUND(I127*H127,2)</f>
        <v>0</v>
      </c>
      <c r="BL127" s="18" t="s">
        <v>240</v>
      </c>
      <c r="BM127" s="232" t="s">
        <v>338</v>
      </c>
    </row>
    <row r="128" s="2" customFormat="1" ht="14.4" customHeight="1">
      <c r="A128" s="39"/>
      <c r="B128" s="40"/>
      <c r="C128" s="221" t="s">
        <v>289</v>
      </c>
      <c r="D128" s="221" t="s">
        <v>235</v>
      </c>
      <c r="E128" s="222" t="s">
        <v>2163</v>
      </c>
      <c r="F128" s="223" t="s">
        <v>2164</v>
      </c>
      <c r="G128" s="224" t="s">
        <v>1906</v>
      </c>
      <c r="H128" s="225">
        <v>2</v>
      </c>
      <c r="I128" s="226"/>
      <c r="J128" s="227">
        <f>ROUND(I128*H128,2)</f>
        <v>0</v>
      </c>
      <c r="K128" s="223" t="s">
        <v>2146</v>
      </c>
      <c r="L128" s="45"/>
      <c r="M128" s="228" t="s">
        <v>1</v>
      </c>
      <c r="N128" s="229" t="s">
        <v>44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240</v>
      </c>
      <c r="AT128" s="232" t="s">
        <v>235</v>
      </c>
      <c r="AU128" s="232" t="s">
        <v>87</v>
      </c>
      <c r="AY128" s="18" t="s">
        <v>233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87</v>
      </c>
      <c r="BK128" s="233">
        <f>ROUND(I128*H128,2)</f>
        <v>0</v>
      </c>
      <c r="BL128" s="18" t="s">
        <v>240</v>
      </c>
      <c r="BM128" s="232" t="s">
        <v>105</v>
      </c>
    </row>
    <row r="129" s="2" customFormat="1" ht="14.4" customHeight="1">
      <c r="A129" s="39"/>
      <c r="B129" s="40"/>
      <c r="C129" s="221" t="s">
        <v>295</v>
      </c>
      <c r="D129" s="221" t="s">
        <v>235</v>
      </c>
      <c r="E129" s="222" t="s">
        <v>2165</v>
      </c>
      <c r="F129" s="223" t="s">
        <v>2166</v>
      </c>
      <c r="G129" s="224" t="s">
        <v>1906</v>
      </c>
      <c r="H129" s="225">
        <v>1</v>
      </c>
      <c r="I129" s="226"/>
      <c r="J129" s="227">
        <f>ROUND(I129*H129,2)</f>
        <v>0</v>
      </c>
      <c r="K129" s="223" t="s">
        <v>2146</v>
      </c>
      <c r="L129" s="45"/>
      <c r="M129" s="228" t="s">
        <v>1</v>
      </c>
      <c r="N129" s="229" t="s">
        <v>44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240</v>
      </c>
      <c r="AT129" s="232" t="s">
        <v>235</v>
      </c>
      <c r="AU129" s="232" t="s">
        <v>87</v>
      </c>
      <c r="AY129" s="18" t="s">
        <v>233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87</v>
      </c>
      <c r="BK129" s="233">
        <f>ROUND(I129*H129,2)</f>
        <v>0</v>
      </c>
      <c r="BL129" s="18" t="s">
        <v>240</v>
      </c>
      <c r="BM129" s="232" t="s">
        <v>361</v>
      </c>
    </row>
    <row r="130" s="2" customFormat="1" ht="14.4" customHeight="1">
      <c r="A130" s="39"/>
      <c r="B130" s="40"/>
      <c r="C130" s="221" t="s">
        <v>8</v>
      </c>
      <c r="D130" s="221" t="s">
        <v>235</v>
      </c>
      <c r="E130" s="222" t="s">
        <v>2167</v>
      </c>
      <c r="F130" s="223" t="s">
        <v>2168</v>
      </c>
      <c r="G130" s="224" t="s">
        <v>1906</v>
      </c>
      <c r="H130" s="225">
        <v>2</v>
      </c>
      <c r="I130" s="226"/>
      <c r="J130" s="227">
        <f>ROUND(I130*H130,2)</f>
        <v>0</v>
      </c>
      <c r="K130" s="223" t="s">
        <v>2146</v>
      </c>
      <c r="L130" s="45"/>
      <c r="M130" s="228" t="s">
        <v>1</v>
      </c>
      <c r="N130" s="229" t="s">
        <v>44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240</v>
      </c>
      <c r="AT130" s="232" t="s">
        <v>235</v>
      </c>
      <c r="AU130" s="232" t="s">
        <v>87</v>
      </c>
      <c r="AY130" s="18" t="s">
        <v>233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87</v>
      </c>
      <c r="BK130" s="233">
        <f>ROUND(I130*H130,2)</f>
        <v>0</v>
      </c>
      <c r="BL130" s="18" t="s">
        <v>240</v>
      </c>
      <c r="BM130" s="232" t="s">
        <v>370</v>
      </c>
    </row>
    <row r="131" s="2" customFormat="1" ht="14.4" customHeight="1">
      <c r="A131" s="39"/>
      <c r="B131" s="40"/>
      <c r="C131" s="221" t="s">
        <v>308</v>
      </c>
      <c r="D131" s="221" t="s">
        <v>235</v>
      </c>
      <c r="E131" s="222" t="s">
        <v>2169</v>
      </c>
      <c r="F131" s="223" t="s">
        <v>2170</v>
      </c>
      <c r="G131" s="224" t="s">
        <v>1906</v>
      </c>
      <c r="H131" s="225">
        <v>1</v>
      </c>
      <c r="I131" s="226"/>
      <c r="J131" s="227">
        <f>ROUND(I131*H131,2)</f>
        <v>0</v>
      </c>
      <c r="K131" s="223" t="s">
        <v>2146</v>
      </c>
      <c r="L131" s="45"/>
      <c r="M131" s="228" t="s">
        <v>1</v>
      </c>
      <c r="N131" s="229" t="s">
        <v>44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240</v>
      </c>
      <c r="AT131" s="232" t="s">
        <v>235</v>
      </c>
      <c r="AU131" s="232" t="s">
        <v>87</v>
      </c>
      <c r="AY131" s="18" t="s">
        <v>233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87</v>
      </c>
      <c r="BK131" s="233">
        <f>ROUND(I131*H131,2)</f>
        <v>0</v>
      </c>
      <c r="BL131" s="18" t="s">
        <v>240</v>
      </c>
      <c r="BM131" s="232" t="s">
        <v>382</v>
      </c>
    </row>
    <row r="132" s="2" customFormat="1" ht="14.4" customHeight="1">
      <c r="A132" s="39"/>
      <c r="B132" s="40"/>
      <c r="C132" s="221" t="s">
        <v>314</v>
      </c>
      <c r="D132" s="221" t="s">
        <v>235</v>
      </c>
      <c r="E132" s="222" t="s">
        <v>2171</v>
      </c>
      <c r="F132" s="223" t="s">
        <v>2172</v>
      </c>
      <c r="G132" s="224" t="s">
        <v>1906</v>
      </c>
      <c r="H132" s="225">
        <v>1</v>
      </c>
      <c r="I132" s="226"/>
      <c r="J132" s="227">
        <f>ROUND(I132*H132,2)</f>
        <v>0</v>
      </c>
      <c r="K132" s="223" t="s">
        <v>2146</v>
      </c>
      <c r="L132" s="45"/>
      <c r="M132" s="228" t="s">
        <v>1</v>
      </c>
      <c r="N132" s="229" t="s">
        <v>44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240</v>
      </c>
      <c r="AT132" s="232" t="s">
        <v>235</v>
      </c>
      <c r="AU132" s="232" t="s">
        <v>87</v>
      </c>
      <c r="AY132" s="18" t="s">
        <v>233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87</v>
      </c>
      <c r="BK132" s="233">
        <f>ROUND(I132*H132,2)</f>
        <v>0</v>
      </c>
      <c r="BL132" s="18" t="s">
        <v>240</v>
      </c>
      <c r="BM132" s="232" t="s">
        <v>394</v>
      </c>
    </row>
    <row r="133" s="2" customFormat="1" ht="30" customHeight="1">
      <c r="A133" s="39"/>
      <c r="B133" s="40"/>
      <c r="C133" s="221" t="s">
        <v>319</v>
      </c>
      <c r="D133" s="221" t="s">
        <v>235</v>
      </c>
      <c r="E133" s="222" t="s">
        <v>2173</v>
      </c>
      <c r="F133" s="223" t="s">
        <v>2174</v>
      </c>
      <c r="G133" s="224" t="s">
        <v>238</v>
      </c>
      <c r="H133" s="225">
        <v>2</v>
      </c>
      <c r="I133" s="226"/>
      <c r="J133" s="227">
        <f>ROUND(I133*H133,2)</f>
        <v>0</v>
      </c>
      <c r="K133" s="223" t="s">
        <v>2146</v>
      </c>
      <c r="L133" s="45"/>
      <c r="M133" s="228" t="s">
        <v>1</v>
      </c>
      <c r="N133" s="229" t="s">
        <v>44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240</v>
      </c>
      <c r="AT133" s="232" t="s">
        <v>235</v>
      </c>
      <c r="AU133" s="232" t="s">
        <v>87</v>
      </c>
      <c r="AY133" s="18" t="s">
        <v>233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87</v>
      </c>
      <c r="BK133" s="233">
        <f>ROUND(I133*H133,2)</f>
        <v>0</v>
      </c>
      <c r="BL133" s="18" t="s">
        <v>240</v>
      </c>
      <c r="BM133" s="232" t="s">
        <v>404</v>
      </c>
    </row>
    <row r="134" s="2" customFormat="1" ht="14.4" customHeight="1">
      <c r="A134" s="39"/>
      <c r="B134" s="40"/>
      <c r="C134" s="221" t="s">
        <v>324</v>
      </c>
      <c r="D134" s="221" t="s">
        <v>235</v>
      </c>
      <c r="E134" s="222" t="s">
        <v>2175</v>
      </c>
      <c r="F134" s="223" t="s">
        <v>2176</v>
      </c>
      <c r="G134" s="224" t="s">
        <v>1682</v>
      </c>
      <c r="H134" s="225">
        <v>5</v>
      </c>
      <c r="I134" s="226"/>
      <c r="J134" s="227">
        <f>ROUND(I134*H134,2)</f>
        <v>0</v>
      </c>
      <c r="K134" s="223" t="s">
        <v>2146</v>
      </c>
      <c r="L134" s="45"/>
      <c r="M134" s="228" t="s">
        <v>1</v>
      </c>
      <c r="N134" s="229" t="s">
        <v>44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240</v>
      </c>
      <c r="AT134" s="232" t="s">
        <v>235</v>
      </c>
      <c r="AU134" s="232" t="s">
        <v>87</v>
      </c>
      <c r="AY134" s="18" t="s">
        <v>233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87</v>
      </c>
      <c r="BK134" s="233">
        <f>ROUND(I134*H134,2)</f>
        <v>0</v>
      </c>
      <c r="BL134" s="18" t="s">
        <v>240</v>
      </c>
      <c r="BM134" s="232" t="s">
        <v>414</v>
      </c>
    </row>
    <row r="135" s="2" customFormat="1" ht="14.4" customHeight="1">
      <c r="A135" s="39"/>
      <c r="B135" s="40"/>
      <c r="C135" s="221" t="s">
        <v>329</v>
      </c>
      <c r="D135" s="221" t="s">
        <v>235</v>
      </c>
      <c r="E135" s="222" t="s">
        <v>2177</v>
      </c>
      <c r="F135" s="223" t="s">
        <v>2178</v>
      </c>
      <c r="G135" s="224" t="s">
        <v>1682</v>
      </c>
      <c r="H135" s="225">
        <v>100</v>
      </c>
      <c r="I135" s="226"/>
      <c r="J135" s="227">
        <f>ROUND(I135*H135,2)</f>
        <v>0</v>
      </c>
      <c r="K135" s="223" t="s">
        <v>2146</v>
      </c>
      <c r="L135" s="45"/>
      <c r="M135" s="291" t="s">
        <v>1</v>
      </c>
      <c r="N135" s="292" t="s">
        <v>44</v>
      </c>
      <c r="O135" s="293"/>
      <c r="P135" s="294">
        <f>O135*H135</f>
        <v>0</v>
      </c>
      <c r="Q135" s="294">
        <v>0</v>
      </c>
      <c r="R135" s="294">
        <f>Q135*H135</f>
        <v>0</v>
      </c>
      <c r="S135" s="294">
        <v>0</v>
      </c>
      <c r="T135" s="29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240</v>
      </c>
      <c r="AT135" s="232" t="s">
        <v>235</v>
      </c>
      <c r="AU135" s="232" t="s">
        <v>87</v>
      </c>
      <c r="AY135" s="18" t="s">
        <v>233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87</v>
      </c>
      <c r="BK135" s="233">
        <f>ROUND(I135*H135,2)</f>
        <v>0</v>
      </c>
      <c r="BL135" s="18" t="s">
        <v>240</v>
      </c>
      <c r="BM135" s="232" t="s">
        <v>426</v>
      </c>
    </row>
    <row r="136" s="2" customFormat="1" ht="6.96" customHeight="1">
      <c r="A136" s="39"/>
      <c r="B136" s="67"/>
      <c r="C136" s="68"/>
      <c r="D136" s="68"/>
      <c r="E136" s="68"/>
      <c r="F136" s="68"/>
      <c r="G136" s="68"/>
      <c r="H136" s="68"/>
      <c r="I136" s="68"/>
      <c r="J136" s="68"/>
      <c r="K136" s="68"/>
      <c r="L136" s="45"/>
      <c r="M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</sheetData>
  <sheetProtection sheet="1" autoFilter="0" formatColumns="0" formatRows="0" objects="1" scenarios="1" spinCount="100000" saltValue="DRnteQgOP+6b6NMLkitP6rFQMgyZQ/mjGY1wA+XvwBcvbjiOu1O2jtx65HXfx0Drwf6Ef5js8Zrt7bbJ43nTRg==" hashValue="9X+hhZdaqMyZRXhPl5LxCJd/rcHbJatQLTqfGu0JjHCb+4WmFB4PoZPavPkUbXT4TRKOE0Vm7WQ+ZZMUTMblJA==" algorithmName="SHA-512" password="CC35"/>
  <autoFilter ref="C116:K13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89</v>
      </c>
    </row>
    <row r="4" s="1" customFormat="1" ht="24.96" customHeight="1">
      <c r="B4" s="21"/>
      <c r="D4" s="140" t="s">
        <v>115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4" customHeight="1">
      <c r="B7" s="21"/>
      <c r="E7" s="143" t="str">
        <f>'Rekapitulace stavby'!K6</f>
        <v>VOŠ a SŠ zdravotnická ÚO_rekonstrukce střešního pláště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44" t="s">
        <v>2179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13. 1. 2025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>70892822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>Pardubický kraj</v>
      </c>
      <c r="F15" s="39"/>
      <c r="G15" s="39"/>
      <c r="H15" s="39"/>
      <c r="I15" s="142" t="s">
        <v>28</v>
      </c>
      <c r="J15" s="145" t="str">
        <f>IF('Rekapitulace stavby'!AN11="","",'Rekapitulace stavby'!AN11)</f>
        <v>CZ70892822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>27544524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>Projekční kancelář Žižkov s. r. o.</v>
      </c>
      <c r="F21" s="39"/>
      <c r="G21" s="39"/>
      <c r="H21" s="39"/>
      <c r="I21" s="142" t="s">
        <v>28</v>
      </c>
      <c r="J21" s="145" t="str">
        <f>IF('Rekapitulace stavby'!AN17="","",'Rekapitulace stavby'!AN17)</f>
        <v>CZ27544524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2180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39</v>
      </c>
      <c r="E30" s="39"/>
      <c r="F30" s="39"/>
      <c r="G30" s="39"/>
      <c r="H30" s="39"/>
      <c r="I30" s="39"/>
      <c r="J30" s="154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41</v>
      </c>
      <c r="G32" s="39"/>
      <c r="H32" s="39"/>
      <c r="I32" s="155" t="s">
        <v>40</v>
      </c>
      <c r="J32" s="155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43</v>
      </c>
      <c r="E33" s="142" t="s">
        <v>44</v>
      </c>
      <c r="F33" s="157">
        <f>ROUND((SUM(BE118:BE131)),  2)</f>
        <v>0</v>
      </c>
      <c r="G33" s="39"/>
      <c r="H33" s="39"/>
      <c r="I33" s="158">
        <v>0.20999999999999999</v>
      </c>
      <c r="J33" s="157">
        <f>ROUND(((SUM(BE118:BE131))*I33),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45</v>
      </c>
      <c r="F34" s="157">
        <f>ROUND((SUM(BF118:BF131)),  2)</f>
        <v>0</v>
      </c>
      <c r="G34" s="39"/>
      <c r="H34" s="39"/>
      <c r="I34" s="158">
        <v>0.12</v>
      </c>
      <c r="J34" s="157">
        <f>ROUND(((SUM(BF118:BF131))*I34),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46</v>
      </c>
      <c r="F35" s="157">
        <f>ROUND((SUM(BG118:BG131)),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47</v>
      </c>
      <c r="F36" s="157">
        <f>ROUND((SUM(BH118:BH131)),  2)</f>
        <v>0</v>
      </c>
      <c r="G36" s="39"/>
      <c r="H36" s="39"/>
      <c r="I36" s="158">
        <v>0.12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48</v>
      </c>
      <c r="F37" s="157">
        <f>ROUND((SUM(BI118:BI131)),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49</v>
      </c>
      <c r="E39" s="161"/>
      <c r="F39" s="161"/>
      <c r="G39" s="162" t="s">
        <v>50</v>
      </c>
      <c r="H39" s="163" t="s">
        <v>51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52</v>
      </c>
      <c r="E50" s="167"/>
      <c r="F50" s="167"/>
      <c r="G50" s="166" t="s">
        <v>53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54</v>
      </c>
      <c r="E61" s="169"/>
      <c r="F61" s="170" t="s">
        <v>55</v>
      </c>
      <c r="G61" s="168" t="s">
        <v>54</v>
      </c>
      <c r="H61" s="169"/>
      <c r="I61" s="169"/>
      <c r="J61" s="171" t="s">
        <v>55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56</v>
      </c>
      <c r="E65" s="172"/>
      <c r="F65" s="172"/>
      <c r="G65" s="166" t="s">
        <v>57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54</v>
      </c>
      <c r="E76" s="169"/>
      <c r="F76" s="170" t="s">
        <v>55</v>
      </c>
      <c r="G76" s="168" t="s">
        <v>54</v>
      </c>
      <c r="H76" s="169"/>
      <c r="I76" s="169"/>
      <c r="J76" s="171" t="s">
        <v>55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77" t="str">
        <f>E7</f>
        <v>VOŠ a SŠ zdravotnická ÚO_rekonstrukce střešního pláště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6" customHeight="1">
      <c r="A87" s="39"/>
      <c r="B87" s="40"/>
      <c r="C87" s="41"/>
      <c r="D87" s="41"/>
      <c r="E87" s="77" t="str">
        <f>E9</f>
        <v>D.1.4.5 - Záchytný systém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13. 1. 2025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6.4" customHeight="1">
      <c r="A91" s="39"/>
      <c r="B91" s="40"/>
      <c r="C91" s="33" t="s">
        <v>24</v>
      </c>
      <c r="D91" s="41"/>
      <c r="E91" s="41"/>
      <c r="F91" s="28" t="str">
        <f>E15</f>
        <v>Pardubický kraj</v>
      </c>
      <c r="G91" s="41"/>
      <c r="H91" s="41"/>
      <c r="I91" s="33" t="s">
        <v>32</v>
      </c>
      <c r="J91" s="37" t="str">
        <f>E21</f>
        <v>Projekční kancelář Žižkov s. r. 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6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ing. Mojmír Klas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194</v>
      </c>
      <c r="D94" s="179"/>
      <c r="E94" s="179"/>
      <c r="F94" s="179"/>
      <c r="G94" s="179"/>
      <c r="H94" s="179"/>
      <c r="I94" s="179"/>
      <c r="J94" s="180" t="s">
        <v>195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196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197</v>
      </c>
    </row>
    <row r="97" s="9" customFormat="1" ht="24.96" customHeight="1">
      <c r="A97" s="9"/>
      <c r="B97" s="182"/>
      <c r="C97" s="183"/>
      <c r="D97" s="184" t="s">
        <v>205</v>
      </c>
      <c r="E97" s="185"/>
      <c r="F97" s="185"/>
      <c r="G97" s="185"/>
      <c r="H97" s="185"/>
      <c r="I97" s="185"/>
      <c r="J97" s="186">
        <f>J119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215</v>
      </c>
      <c r="E98" s="191"/>
      <c r="F98" s="191"/>
      <c r="G98" s="191"/>
      <c r="H98" s="191"/>
      <c r="I98" s="191"/>
      <c r="J98" s="192">
        <f>J120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218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4.4" customHeight="1">
      <c r="A108" s="39"/>
      <c r="B108" s="40"/>
      <c r="C108" s="41"/>
      <c r="D108" s="41"/>
      <c r="E108" s="177" t="str">
        <f>E7</f>
        <v>VOŠ a SŠ zdravotnická ÚO_rekonstrukce střešního pláště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127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5.6" customHeight="1">
      <c r="A110" s="39"/>
      <c r="B110" s="40"/>
      <c r="C110" s="41"/>
      <c r="D110" s="41"/>
      <c r="E110" s="77" t="str">
        <f>E9</f>
        <v>D.1.4.5 - Záchytný systém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 xml:space="preserve"> </v>
      </c>
      <c r="G112" s="41"/>
      <c r="H112" s="41"/>
      <c r="I112" s="33" t="s">
        <v>22</v>
      </c>
      <c r="J112" s="80" t="str">
        <f>IF(J12="","",J12)</f>
        <v>13. 1. 2025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6.4" customHeight="1">
      <c r="A114" s="39"/>
      <c r="B114" s="40"/>
      <c r="C114" s="33" t="s">
        <v>24</v>
      </c>
      <c r="D114" s="41"/>
      <c r="E114" s="41"/>
      <c r="F114" s="28" t="str">
        <f>E15</f>
        <v>Pardubický kraj</v>
      </c>
      <c r="G114" s="41"/>
      <c r="H114" s="41"/>
      <c r="I114" s="33" t="s">
        <v>32</v>
      </c>
      <c r="J114" s="37" t="str">
        <f>E21</f>
        <v>Projekční kancelář Žižkov s. r. 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6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33" t="s">
        <v>37</v>
      </c>
      <c r="J115" s="37" t="str">
        <f>E24</f>
        <v>ing. Mojmír Klas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4"/>
      <c r="B117" s="195"/>
      <c r="C117" s="196" t="s">
        <v>219</v>
      </c>
      <c r="D117" s="197" t="s">
        <v>64</v>
      </c>
      <c r="E117" s="197" t="s">
        <v>60</v>
      </c>
      <c r="F117" s="197" t="s">
        <v>61</v>
      </c>
      <c r="G117" s="197" t="s">
        <v>220</v>
      </c>
      <c r="H117" s="197" t="s">
        <v>221</v>
      </c>
      <c r="I117" s="197" t="s">
        <v>222</v>
      </c>
      <c r="J117" s="197" t="s">
        <v>195</v>
      </c>
      <c r="K117" s="198" t="s">
        <v>223</v>
      </c>
      <c r="L117" s="199"/>
      <c r="M117" s="101" t="s">
        <v>1</v>
      </c>
      <c r="N117" s="102" t="s">
        <v>43</v>
      </c>
      <c r="O117" s="102" t="s">
        <v>224</v>
      </c>
      <c r="P117" s="102" t="s">
        <v>225</v>
      </c>
      <c r="Q117" s="102" t="s">
        <v>226</v>
      </c>
      <c r="R117" s="102" t="s">
        <v>227</v>
      </c>
      <c r="S117" s="102" t="s">
        <v>228</v>
      </c>
      <c r="T117" s="103" t="s">
        <v>229</v>
      </c>
      <c r="U117" s="194"/>
      <c r="V117" s="194"/>
      <c r="W117" s="194"/>
      <c r="X117" s="194"/>
      <c r="Y117" s="194"/>
      <c r="Z117" s="194"/>
      <c r="AA117" s="194"/>
      <c r="AB117" s="194"/>
      <c r="AC117" s="194"/>
      <c r="AD117" s="194"/>
      <c r="AE117" s="194"/>
    </row>
    <row r="118" s="2" customFormat="1" ht="22.8" customHeight="1">
      <c r="A118" s="39"/>
      <c r="B118" s="40"/>
      <c r="C118" s="108" t="s">
        <v>230</v>
      </c>
      <c r="D118" s="41"/>
      <c r="E118" s="41"/>
      <c r="F118" s="41"/>
      <c r="G118" s="41"/>
      <c r="H118" s="41"/>
      <c r="I118" s="41"/>
      <c r="J118" s="200">
        <f>BK118</f>
        <v>0</v>
      </c>
      <c r="K118" s="41"/>
      <c r="L118" s="45"/>
      <c r="M118" s="104"/>
      <c r="N118" s="201"/>
      <c r="O118" s="105"/>
      <c r="P118" s="202">
        <f>P119</f>
        <v>0</v>
      </c>
      <c r="Q118" s="105"/>
      <c r="R118" s="202">
        <f>R119</f>
        <v>1.3246799999999999</v>
      </c>
      <c r="S118" s="105"/>
      <c r="T118" s="203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78</v>
      </c>
      <c r="AU118" s="18" t="s">
        <v>197</v>
      </c>
      <c r="BK118" s="204">
        <f>BK119</f>
        <v>0</v>
      </c>
    </row>
    <row r="119" s="12" customFormat="1" ht="25.92" customHeight="1">
      <c r="A119" s="12"/>
      <c r="B119" s="205"/>
      <c r="C119" s="206"/>
      <c r="D119" s="207" t="s">
        <v>78</v>
      </c>
      <c r="E119" s="208" t="s">
        <v>647</v>
      </c>
      <c r="F119" s="208" t="s">
        <v>648</v>
      </c>
      <c r="G119" s="206"/>
      <c r="H119" s="206"/>
      <c r="I119" s="209"/>
      <c r="J119" s="210">
        <f>BK119</f>
        <v>0</v>
      </c>
      <c r="K119" s="206"/>
      <c r="L119" s="211"/>
      <c r="M119" s="212"/>
      <c r="N119" s="213"/>
      <c r="O119" s="213"/>
      <c r="P119" s="214">
        <f>P120</f>
        <v>0</v>
      </c>
      <c r="Q119" s="213"/>
      <c r="R119" s="214">
        <f>R120</f>
        <v>1.3246799999999999</v>
      </c>
      <c r="S119" s="213"/>
      <c r="T119" s="215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6" t="s">
        <v>89</v>
      </c>
      <c r="AT119" s="217" t="s">
        <v>78</v>
      </c>
      <c r="AU119" s="217" t="s">
        <v>79</v>
      </c>
      <c r="AY119" s="216" t="s">
        <v>233</v>
      </c>
      <c r="BK119" s="218">
        <f>BK120</f>
        <v>0</v>
      </c>
    </row>
    <row r="120" s="12" customFormat="1" ht="22.8" customHeight="1">
      <c r="A120" s="12"/>
      <c r="B120" s="205"/>
      <c r="C120" s="206"/>
      <c r="D120" s="207" t="s">
        <v>78</v>
      </c>
      <c r="E120" s="219" t="s">
        <v>1672</v>
      </c>
      <c r="F120" s="219" t="s">
        <v>1673</v>
      </c>
      <c r="G120" s="206"/>
      <c r="H120" s="206"/>
      <c r="I120" s="209"/>
      <c r="J120" s="220">
        <f>BK120</f>
        <v>0</v>
      </c>
      <c r="K120" s="206"/>
      <c r="L120" s="211"/>
      <c r="M120" s="212"/>
      <c r="N120" s="213"/>
      <c r="O120" s="213"/>
      <c r="P120" s="214">
        <f>SUM(P121:P131)</f>
        <v>0</v>
      </c>
      <c r="Q120" s="213"/>
      <c r="R120" s="214">
        <f>SUM(R121:R131)</f>
        <v>1.3246799999999999</v>
      </c>
      <c r="S120" s="213"/>
      <c r="T120" s="215">
        <f>SUM(T121:T131)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6" t="s">
        <v>89</v>
      </c>
      <c r="AT120" s="217" t="s">
        <v>78</v>
      </c>
      <c r="AU120" s="217" t="s">
        <v>87</v>
      </c>
      <c r="AY120" s="216" t="s">
        <v>233</v>
      </c>
      <c r="BK120" s="218">
        <f>SUM(BK121:BK131)</f>
        <v>0</v>
      </c>
    </row>
    <row r="121" s="2" customFormat="1" ht="22.2" customHeight="1">
      <c r="A121" s="39"/>
      <c r="B121" s="40"/>
      <c r="C121" s="221" t="s">
        <v>87</v>
      </c>
      <c r="D121" s="221" t="s">
        <v>235</v>
      </c>
      <c r="E121" s="222" t="s">
        <v>2181</v>
      </c>
      <c r="F121" s="223" t="s">
        <v>2182</v>
      </c>
      <c r="G121" s="224" t="s">
        <v>920</v>
      </c>
      <c r="H121" s="225">
        <v>1</v>
      </c>
      <c r="I121" s="226"/>
      <c r="J121" s="227">
        <f>ROUND(I121*H121,2)</f>
        <v>0</v>
      </c>
      <c r="K121" s="223" t="s">
        <v>1</v>
      </c>
      <c r="L121" s="45"/>
      <c r="M121" s="228" t="s">
        <v>1</v>
      </c>
      <c r="N121" s="229" t="s">
        <v>44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324</v>
      </c>
      <c r="AT121" s="232" t="s">
        <v>235</v>
      </c>
      <c r="AU121" s="232" t="s">
        <v>89</v>
      </c>
      <c r="AY121" s="18" t="s">
        <v>233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8" t="s">
        <v>87</v>
      </c>
      <c r="BK121" s="233">
        <f>ROUND(I121*H121,2)</f>
        <v>0</v>
      </c>
      <c r="BL121" s="18" t="s">
        <v>324</v>
      </c>
      <c r="BM121" s="232" t="s">
        <v>2183</v>
      </c>
    </row>
    <row r="122" s="2" customFormat="1" ht="14.4" customHeight="1">
      <c r="A122" s="39"/>
      <c r="B122" s="40"/>
      <c r="C122" s="221" t="s">
        <v>89</v>
      </c>
      <c r="D122" s="221" t="s">
        <v>235</v>
      </c>
      <c r="E122" s="222" t="s">
        <v>2184</v>
      </c>
      <c r="F122" s="223" t="s">
        <v>2185</v>
      </c>
      <c r="G122" s="224" t="s">
        <v>920</v>
      </c>
      <c r="H122" s="225">
        <v>1</v>
      </c>
      <c r="I122" s="226"/>
      <c r="J122" s="227">
        <f>ROUND(I122*H122,2)</f>
        <v>0</v>
      </c>
      <c r="K122" s="223" t="s">
        <v>1</v>
      </c>
      <c r="L122" s="45"/>
      <c r="M122" s="228" t="s">
        <v>1</v>
      </c>
      <c r="N122" s="229" t="s">
        <v>44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324</v>
      </c>
      <c r="AT122" s="232" t="s">
        <v>235</v>
      </c>
      <c r="AU122" s="232" t="s">
        <v>89</v>
      </c>
      <c r="AY122" s="18" t="s">
        <v>233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87</v>
      </c>
      <c r="BK122" s="233">
        <f>ROUND(I122*H122,2)</f>
        <v>0</v>
      </c>
      <c r="BL122" s="18" t="s">
        <v>324</v>
      </c>
      <c r="BM122" s="232" t="s">
        <v>2186</v>
      </c>
    </row>
    <row r="123" s="2" customFormat="1" ht="14.4" customHeight="1">
      <c r="A123" s="39"/>
      <c r="B123" s="40"/>
      <c r="C123" s="256" t="s">
        <v>111</v>
      </c>
      <c r="D123" s="256" t="s">
        <v>284</v>
      </c>
      <c r="E123" s="257" t="s">
        <v>2187</v>
      </c>
      <c r="F123" s="258" t="s">
        <v>2188</v>
      </c>
      <c r="G123" s="259" t="s">
        <v>565</v>
      </c>
      <c r="H123" s="260">
        <v>12</v>
      </c>
      <c r="I123" s="261"/>
      <c r="J123" s="262">
        <f>ROUND(I123*H123,2)</f>
        <v>0</v>
      </c>
      <c r="K123" s="258" t="s">
        <v>1</v>
      </c>
      <c r="L123" s="263"/>
      <c r="M123" s="264" t="s">
        <v>1</v>
      </c>
      <c r="N123" s="265" t="s">
        <v>44</v>
      </c>
      <c r="O123" s="92"/>
      <c r="P123" s="230">
        <f>O123*H123</f>
        <v>0</v>
      </c>
      <c r="Q123" s="230">
        <v>0.0099600000000000001</v>
      </c>
      <c r="R123" s="230">
        <f>Q123*H123</f>
        <v>0.11952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414</v>
      </c>
      <c r="AT123" s="232" t="s">
        <v>284</v>
      </c>
      <c r="AU123" s="232" t="s">
        <v>89</v>
      </c>
      <c r="AY123" s="18" t="s">
        <v>233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87</v>
      </c>
      <c r="BK123" s="233">
        <f>ROUND(I123*H123,2)</f>
        <v>0</v>
      </c>
      <c r="BL123" s="18" t="s">
        <v>324</v>
      </c>
      <c r="BM123" s="232" t="s">
        <v>2189</v>
      </c>
    </row>
    <row r="124" s="2" customFormat="1" ht="14.4" customHeight="1">
      <c r="A124" s="39"/>
      <c r="B124" s="40"/>
      <c r="C124" s="256" t="s">
        <v>240</v>
      </c>
      <c r="D124" s="256" t="s">
        <v>284</v>
      </c>
      <c r="E124" s="257" t="s">
        <v>2190</v>
      </c>
      <c r="F124" s="258" t="s">
        <v>2191</v>
      </c>
      <c r="G124" s="259" t="s">
        <v>565</v>
      </c>
      <c r="H124" s="260">
        <v>2</v>
      </c>
      <c r="I124" s="261"/>
      <c r="J124" s="262">
        <f>ROUND(I124*H124,2)</f>
        <v>0</v>
      </c>
      <c r="K124" s="258" t="s">
        <v>1</v>
      </c>
      <c r="L124" s="263"/>
      <c r="M124" s="264" t="s">
        <v>1</v>
      </c>
      <c r="N124" s="265" t="s">
        <v>44</v>
      </c>
      <c r="O124" s="92"/>
      <c r="P124" s="230">
        <f>O124*H124</f>
        <v>0</v>
      </c>
      <c r="Q124" s="230">
        <v>0.0099600000000000001</v>
      </c>
      <c r="R124" s="230">
        <f>Q124*H124</f>
        <v>0.01992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414</v>
      </c>
      <c r="AT124" s="232" t="s">
        <v>284</v>
      </c>
      <c r="AU124" s="232" t="s">
        <v>89</v>
      </c>
      <c r="AY124" s="18" t="s">
        <v>233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87</v>
      </c>
      <c r="BK124" s="233">
        <f>ROUND(I124*H124,2)</f>
        <v>0</v>
      </c>
      <c r="BL124" s="18" t="s">
        <v>324</v>
      </c>
      <c r="BM124" s="232" t="s">
        <v>2192</v>
      </c>
    </row>
    <row r="125" s="2" customFormat="1" ht="14.4" customHeight="1">
      <c r="A125" s="39"/>
      <c r="B125" s="40"/>
      <c r="C125" s="256" t="s">
        <v>259</v>
      </c>
      <c r="D125" s="256" t="s">
        <v>284</v>
      </c>
      <c r="E125" s="257" t="s">
        <v>2193</v>
      </c>
      <c r="F125" s="258" t="s">
        <v>2194</v>
      </c>
      <c r="G125" s="259" t="s">
        <v>565</v>
      </c>
      <c r="H125" s="260">
        <v>1</v>
      </c>
      <c r="I125" s="261"/>
      <c r="J125" s="262">
        <f>ROUND(I125*H125,2)</f>
        <v>0</v>
      </c>
      <c r="K125" s="258" t="s">
        <v>1</v>
      </c>
      <c r="L125" s="263"/>
      <c r="M125" s="264" t="s">
        <v>1</v>
      </c>
      <c r="N125" s="265" t="s">
        <v>44</v>
      </c>
      <c r="O125" s="92"/>
      <c r="P125" s="230">
        <f>O125*H125</f>
        <v>0</v>
      </c>
      <c r="Q125" s="230">
        <v>0.0099600000000000001</v>
      </c>
      <c r="R125" s="230">
        <f>Q125*H125</f>
        <v>0.0099600000000000001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414</v>
      </c>
      <c r="AT125" s="232" t="s">
        <v>284</v>
      </c>
      <c r="AU125" s="232" t="s">
        <v>89</v>
      </c>
      <c r="AY125" s="18" t="s">
        <v>233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87</v>
      </c>
      <c r="BK125" s="233">
        <f>ROUND(I125*H125,2)</f>
        <v>0</v>
      </c>
      <c r="BL125" s="18" t="s">
        <v>324</v>
      </c>
      <c r="BM125" s="232" t="s">
        <v>2195</v>
      </c>
    </row>
    <row r="126" s="2" customFormat="1" ht="14.4" customHeight="1">
      <c r="A126" s="39"/>
      <c r="B126" s="40"/>
      <c r="C126" s="256" t="s">
        <v>266</v>
      </c>
      <c r="D126" s="256" t="s">
        <v>284</v>
      </c>
      <c r="E126" s="257" t="s">
        <v>2196</v>
      </c>
      <c r="F126" s="258" t="s">
        <v>2197</v>
      </c>
      <c r="G126" s="259" t="s">
        <v>565</v>
      </c>
      <c r="H126" s="260">
        <v>49</v>
      </c>
      <c r="I126" s="261"/>
      <c r="J126" s="262">
        <f>ROUND(I126*H126,2)</f>
        <v>0</v>
      </c>
      <c r="K126" s="258" t="s">
        <v>1</v>
      </c>
      <c r="L126" s="263"/>
      <c r="M126" s="264" t="s">
        <v>1</v>
      </c>
      <c r="N126" s="265" t="s">
        <v>44</v>
      </c>
      <c r="O126" s="92"/>
      <c r="P126" s="230">
        <f>O126*H126</f>
        <v>0</v>
      </c>
      <c r="Q126" s="230">
        <v>0.0099600000000000001</v>
      </c>
      <c r="R126" s="230">
        <f>Q126*H126</f>
        <v>0.48804000000000003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414</v>
      </c>
      <c r="AT126" s="232" t="s">
        <v>284</v>
      </c>
      <c r="AU126" s="232" t="s">
        <v>89</v>
      </c>
      <c r="AY126" s="18" t="s">
        <v>233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87</v>
      </c>
      <c r="BK126" s="233">
        <f>ROUND(I126*H126,2)</f>
        <v>0</v>
      </c>
      <c r="BL126" s="18" t="s">
        <v>324</v>
      </c>
      <c r="BM126" s="232" t="s">
        <v>2198</v>
      </c>
    </row>
    <row r="127" s="2" customFormat="1" ht="14.4" customHeight="1">
      <c r="A127" s="39"/>
      <c r="B127" s="40"/>
      <c r="C127" s="256" t="s">
        <v>273</v>
      </c>
      <c r="D127" s="256" t="s">
        <v>284</v>
      </c>
      <c r="E127" s="257" t="s">
        <v>2199</v>
      </c>
      <c r="F127" s="258" t="s">
        <v>2200</v>
      </c>
      <c r="G127" s="259" t="s">
        <v>565</v>
      </c>
      <c r="H127" s="260">
        <v>10</v>
      </c>
      <c r="I127" s="261"/>
      <c r="J127" s="262">
        <f>ROUND(I127*H127,2)</f>
        <v>0</v>
      </c>
      <c r="K127" s="258" t="s">
        <v>1</v>
      </c>
      <c r="L127" s="263"/>
      <c r="M127" s="264" t="s">
        <v>1</v>
      </c>
      <c r="N127" s="265" t="s">
        <v>44</v>
      </c>
      <c r="O127" s="92"/>
      <c r="P127" s="230">
        <f>O127*H127</f>
        <v>0</v>
      </c>
      <c r="Q127" s="230">
        <v>0.0099600000000000001</v>
      </c>
      <c r="R127" s="230">
        <f>Q127*H127</f>
        <v>0.099599999999999994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414</v>
      </c>
      <c r="AT127" s="232" t="s">
        <v>284</v>
      </c>
      <c r="AU127" s="232" t="s">
        <v>89</v>
      </c>
      <c r="AY127" s="18" t="s">
        <v>233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87</v>
      </c>
      <c r="BK127" s="233">
        <f>ROUND(I127*H127,2)</f>
        <v>0</v>
      </c>
      <c r="BL127" s="18" t="s">
        <v>324</v>
      </c>
      <c r="BM127" s="232" t="s">
        <v>2201</v>
      </c>
    </row>
    <row r="128" s="2" customFormat="1" ht="14.4" customHeight="1">
      <c r="A128" s="39"/>
      <c r="B128" s="40"/>
      <c r="C128" s="256" t="s">
        <v>279</v>
      </c>
      <c r="D128" s="256" t="s">
        <v>284</v>
      </c>
      <c r="E128" s="257" t="s">
        <v>2202</v>
      </c>
      <c r="F128" s="258" t="s">
        <v>2203</v>
      </c>
      <c r="G128" s="259" t="s">
        <v>565</v>
      </c>
      <c r="H128" s="260">
        <v>2</v>
      </c>
      <c r="I128" s="261"/>
      <c r="J128" s="262">
        <f>ROUND(I128*H128,2)</f>
        <v>0</v>
      </c>
      <c r="K128" s="258" t="s">
        <v>1</v>
      </c>
      <c r="L128" s="263"/>
      <c r="M128" s="264" t="s">
        <v>1</v>
      </c>
      <c r="N128" s="265" t="s">
        <v>44</v>
      </c>
      <c r="O128" s="92"/>
      <c r="P128" s="230">
        <f>O128*H128</f>
        <v>0</v>
      </c>
      <c r="Q128" s="230">
        <v>0.0099600000000000001</v>
      </c>
      <c r="R128" s="230">
        <f>Q128*H128</f>
        <v>0.01992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414</v>
      </c>
      <c r="AT128" s="232" t="s">
        <v>284</v>
      </c>
      <c r="AU128" s="232" t="s">
        <v>89</v>
      </c>
      <c r="AY128" s="18" t="s">
        <v>233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87</v>
      </c>
      <c r="BK128" s="233">
        <f>ROUND(I128*H128,2)</f>
        <v>0</v>
      </c>
      <c r="BL128" s="18" t="s">
        <v>324</v>
      </c>
      <c r="BM128" s="232" t="s">
        <v>2204</v>
      </c>
    </row>
    <row r="129" s="2" customFormat="1" ht="14.4" customHeight="1">
      <c r="A129" s="39"/>
      <c r="B129" s="40"/>
      <c r="C129" s="256" t="s">
        <v>283</v>
      </c>
      <c r="D129" s="256" t="s">
        <v>284</v>
      </c>
      <c r="E129" s="257" t="s">
        <v>2205</v>
      </c>
      <c r="F129" s="258" t="s">
        <v>2206</v>
      </c>
      <c r="G129" s="259" t="s">
        <v>565</v>
      </c>
      <c r="H129" s="260">
        <v>5</v>
      </c>
      <c r="I129" s="261"/>
      <c r="J129" s="262">
        <f>ROUND(I129*H129,2)</f>
        <v>0</v>
      </c>
      <c r="K129" s="258" t="s">
        <v>1</v>
      </c>
      <c r="L129" s="263"/>
      <c r="M129" s="264" t="s">
        <v>1</v>
      </c>
      <c r="N129" s="265" t="s">
        <v>44</v>
      </c>
      <c r="O129" s="92"/>
      <c r="P129" s="230">
        <f>O129*H129</f>
        <v>0</v>
      </c>
      <c r="Q129" s="230">
        <v>0.0099600000000000001</v>
      </c>
      <c r="R129" s="230">
        <f>Q129*H129</f>
        <v>0.049799999999999997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414</v>
      </c>
      <c r="AT129" s="232" t="s">
        <v>284</v>
      </c>
      <c r="AU129" s="232" t="s">
        <v>89</v>
      </c>
      <c r="AY129" s="18" t="s">
        <v>233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87</v>
      </c>
      <c r="BK129" s="233">
        <f>ROUND(I129*H129,2)</f>
        <v>0</v>
      </c>
      <c r="BL129" s="18" t="s">
        <v>324</v>
      </c>
      <c r="BM129" s="232" t="s">
        <v>2207</v>
      </c>
    </row>
    <row r="130" s="2" customFormat="1" ht="14.4" customHeight="1">
      <c r="A130" s="39"/>
      <c r="B130" s="40"/>
      <c r="C130" s="256" t="s">
        <v>289</v>
      </c>
      <c r="D130" s="256" t="s">
        <v>284</v>
      </c>
      <c r="E130" s="257" t="s">
        <v>2208</v>
      </c>
      <c r="F130" s="258" t="s">
        <v>2209</v>
      </c>
      <c r="G130" s="259" t="s">
        <v>332</v>
      </c>
      <c r="H130" s="260">
        <v>51</v>
      </c>
      <c r="I130" s="261"/>
      <c r="J130" s="262">
        <f>ROUND(I130*H130,2)</f>
        <v>0</v>
      </c>
      <c r="K130" s="258" t="s">
        <v>1</v>
      </c>
      <c r="L130" s="263"/>
      <c r="M130" s="264" t="s">
        <v>1</v>
      </c>
      <c r="N130" s="265" t="s">
        <v>44</v>
      </c>
      <c r="O130" s="92"/>
      <c r="P130" s="230">
        <f>O130*H130</f>
        <v>0</v>
      </c>
      <c r="Q130" s="230">
        <v>0.0099600000000000001</v>
      </c>
      <c r="R130" s="230">
        <f>Q130*H130</f>
        <v>0.50795999999999997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414</v>
      </c>
      <c r="AT130" s="232" t="s">
        <v>284</v>
      </c>
      <c r="AU130" s="232" t="s">
        <v>89</v>
      </c>
      <c r="AY130" s="18" t="s">
        <v>233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87</v>
      </c>
      <c r="BK130" s="233">
        <f>ROUND(I130*H130,2)</f>
        <v>0</v>
      </c>
      <c r="BL130" s="18" t="s">
        <v>324</v>
      </c>
      <c r="BM130" s="232" t="s">
        <v>2210</v>
      </c>
    </row>
    <row r="131" s="2" customFormat="1" ht="14.4" customHeight="1">
      <c r="A131" s="39"/>
      <c r="B131" s="40"/>
      <c r="C131" s="256" t="s">
        <v>295</v>
      </c>
      <c r="D131" s="256" t="s">
        <v>284</v>
      </c>
      <c r="E131" s="257" t="s">
        <v>2211</v>
      </c>
      <c r="F131" s="258" t="s">
        <v>2212</v>
      </c>
      <c r="G131" s="259" t="s">
        <v>332</v>
      </c>
      <c r="H131" s="260">
        <v>1</v>
      </c>
      <c r="I131" s="261"/>
      <c r="J131" s="262">
        <f>ROUND(I131*H131,2)</f>
        <v>0</v>
      </c>
      <c r="K131" s="258" t="s">
        <v>1</v>
      </c>
      <c r="L131" s="263"/>
      <c r="M131" s="296" t="s">
        <v>1</v>
      </c>
      <c r="N131" s="297" t="s">
        <v>44</v>
      </c>
      <c r="O131" s="293"/>
      <c r="P131" s="294">
        <f>O131*H131</f>
        <v>0</v>
      </c>
      <c r="Q131" s="294">
        <v>0.0099600000000000001</v>
      </c>
      <c r="R131" s="294">
        <f>Q131*H131</f>
        <v>0.0099600000000000001</v>
      </c>
      <c r="S131" s="294">
        <v>0</v>
      </c>
      <c r="T131" s="29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414</v>
      </c>
      <c r="AT131" s="232" t="s">
        <v>284</v>
      </c>
      <c r="AU131" s="232" t="s">
        <v>89</v>
      </c>
      <c r="AY131" s="18" t="s">
        <v>233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87</v>
      </c>
      <c r="BK131" s="233">
        <f>ROUND(I131*H131,2)</f>
        <v>0</v>
      </c>
      <c r="BL131" s="18" t="s">
        <v>324</v>
      </c>
      <c r="BM131" s="232" t="s">
        <v>2213</v>
      </c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3eumEzqbhCqLOohkiTtGxBtwWPHc6P24rzLEmwkn4B0D0lBhJNHaCRfax8PX3Uh4IjJWKu5UtPwwGNpH8JmJzw==" hashValue="Z+bA+SN1rg+ujrPVHtW6wya540D/afd7u1dE/OG35RDVRE6bgGE5kVnF2l6vAByKGYQfyfLTE5YLkXD8p1KNdA==" algorithmName="SHA-512" password="CC35"/>
  <autoFilter ref="C117:K13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89</v>
      </c>
    </row>
    <row r="4" s="1" customFormat="1" ht="24.96" customHeight="1">
      <c r="B4" s="21"/>
      <c r="D4" s="140" t="s">
        <v>115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4" customHeight="1">
      <c r="B7" s="21"/>
      <c r="E7" s="143" t="str">
        <f>'Rekapitulace stavby'!K6</f>
        <v>VOŠ a SŠ zdravotnická ÚO_rekonstrukce střešního pláště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44" t="s">
        <v>2214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13. 1. 2025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172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39</v>
      </c>
      <c r="E30" s="39"/>
      <c r="F30" s="39"/>
      <c r="G30" s="39"/>
      <c r="H30" s="39"/>
      <c r="I30" s="39"/>
      <c r="J30" s="154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41</v>
      </c>
      <c r="G32" s="39"/>
      <c r="H32" s="39"/>
      <c r="I32" s="155" t="s">
        <v>40</v>
      </c>
      <c r="J32" s="155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43</v>
      </c>
      <c r="E33" s="142" t="s">
        <v>44</v>
      </c>
      <c r="F33" s="157">
        <f>ROUND((SUM(BE122:BE144)),  2)</f>
        <v>0</v>
      </c>
      <c r="G33" s="39"/>
      <c r="H33" s="39"/>
      <c r="I33" s="158">
        <v>0.20999999999999999</v>
      </c>
      <c r="J33" s="157">
        <f>ROUND(((SUM(BE122:BE144))*I33),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45</v>
      </c>
      <c r="F34" s="157">
        <f>ROUND((SUM(BF122:BF144)),  2)</f>
        <v>0</v>
      </c>
      <c r="G34" s="39"/>
      <c r="H34" s="39"/>
      <c r="I34" s="158">
        <v>0.12</v>
      </c>
      <c r="J34" s="157">
        <f>ROUND(((SUM(BF122:BF144))*I34),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46</v>
      </c>
      <c r="F35" s="157">
        <f>ROUND((SUM(BG122:BG144)),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47</v>
      </c>
      <c r="F36" s="157">
        <f>ROUND((SUM(BH122:BH144)),  2)</f>
        <v>0</v>
      </c>
      <c r="G36" s="39"/>
      <c r="H36" s="39"/>
      <c r="I36" s="158">
        <v>0.12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48</v>
      </c>
      <c r="F37" s="157">
        <f>ROUND((SUM(BI122:BI144)),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49</v>
      </c>
      <c r="E39" s="161"/>
      <c r="F39" s="161"/>
      <c r="G39" s="162" t="s">
        <v>50</v>
      </c>
      <c r="H39" s="163" t="s">
        <v>51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52</v>
      </c>
      <c r="E50" s="167"/>
      <c r="F50" s="167"/>
      <c r="G50" s="166" t="s">
        <v>53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54</v>
      </c>
      <c r="E61" s="169"/>
      <c r="F61" s="170" t="s">
        <v>55</v>
      </c>
      <c r="G61" s="168" t="s">
        <v>54</v>
      </c>
      <c r="H61" s="169"/>
      <c r="I61" s="169"/>
      <c r="J61" s="171" t="s">
        <v>55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56</v>
      </c>
      <c r="E65" s="172"/>
      <c r="F65" s="172"/>
      <c r="G65" s="166" t="s">
        <v>57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54</v>
      </c>
      <c r="E76" s="169"/>
      <c r="F76" s="170" t="s">
        <v>55</v>
      </c>
      <c r="G76" s="168" t="s">
        <v>54</v>
      </c>
      <c r="H76" s="169"/>
      <c r="I76" s="169"/>
      <c r="J76" s="171" t="s">
        <v>55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77" t="str">
        <f>E7</f>
        <v>VOŠ a SŠ zdravotnická ÚO_rekonstrukce střešního pláště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6" customHeight="1">
      <c r="A87" s="39"/>
      <c r="B87" s="40"/>
      <c r="C87" s="41"/>
      <c r="D87" s="41"/>
      <c r="E87" s="77" t="str">
        <f>E9</f>
        <v>20 -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13. 1. 2025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6.4" customHeight="1">
      <c r="A91" s="39"/>
      <c r="B91" s="40"/>
      <c r="C91" s="33" t="s">
        <v>24</v>
      </c>
      <c r="D91" s="41"/>
      <c r="E91" s="41"/>
      <c r="F91" s="28" t="str">
        <f>E15</f>
        <v>Pardubický kraj</v>
      </c>
      <c r="G91" s="41"/>
      <c r="H91" s="41"/>
      <c r="I91" s="33" t="s">
        <v>32</v>
      </c>
      <c r="J91" s="37" t="str">
        <f>E21</f>
        <v>Projekční kancelář Žižkov s. r. 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6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ing. Vladimír Ent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194</v>
      </c>
      <c r="D94" s="179"/>
      <c r="E94" s="179"/>
      <c r="F94" s="179"/>
      <c r="G94" s="179"/>
      <c r="H94" s="179"/>
      <c r="I94" s="179"/>
      <c r="J94" s="180" t="s">
        <v>195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196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197</v>
      </c>
    </row>
    <row r="97" s="9" customFormat="1" ht="24.96" customHeight="1">
      <c r="A97" s="9"/>
      <c r="B97" s="182"/>
      <c r="C97" s="183"/>
      <c r="D97" s="184" t="s">
        <v>2215</v>
      </c>
      <c r="E97" s="185"/>
      <c r="F97" s="185"/>
      <c r="G97" s="185"/>
      <c r="H97" s="185"/>
      <c r="I97" s="185"/>
      <c r="J97" s="186">
        <f>J123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2216</v>
      </c>
      <c r="E98" s="191"/>
      <c r="F98" s="191"/>
      <c r="G98" s="191"/>
      <c r="H98" s="191"/>
      <c r="I98" s="191"/>
      <c r="J98" s="192">
        <f>J128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2217</v>
      </c>
      <c r="E99" s="191"/>
      <c r="F99" s="191"/>
      <c r="G99" s="191"/>
      <c r="H99" s="191"/>
      <c r="I99" s="191"/>
      <c r="J99" s="192">
        <f>J130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2218</v>
      </c>
      <c r="E100" s="191"/>
      <c r="F100" s="191"/>
      <c r="G100" s="191"/>
      <c r="H100" s="191"/>
      <c r="I100" s="191"/>
      <c r="J100" s="192">
        <f>J135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2219</v>
      </c>
      <c r="E101" s="191"/>
      <c r="F101" s="191"/>
      <c r="G101" s="191"/>
      <c r="H101" s="191"/>
      <c r="I101" s="191"/>
      <c r="J101" s="192">
        <f>J139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2220</v>
      </c>
      <c r="E102" s="191"/>
      <c r="F102" s="191"/>
      <c r="G102" s="191"/>
      <c r="H102" s="191"/>
      <c r="I102" s="191"/>
      <c r="J102" s="192">
        <f>J143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218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4.4" customHeight="1">
      <c r="A112" s="39"/>
      <c r="B112" s="40"/>
      <c r="C112" s="41"/>
      <c r="D112" s="41"/>
      <c r="E112" s="177" t="str">
        <f>E7</f>
        <v>VOŠ a SŠ zdravotnická ÚO_rekonstrukce střešního pláště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6" customHeight="1">
      <c r="A114" s="39"/>
      <c r="B114" s="40"/>
      <c r="C114" s="41"/>
      <c r="D114" s="41"/>
      <c r="E114" s="77" t="str">
        <f>E9</f>
        <v>20 - Vedlejší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13. 1. 2025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6.4" customHeight="1">
      <c r="A118" s="39"/>
      <c r="B118" s="40"/>
      <c r="C118" s="33" t="s">
        <v>24</v>
      </c>
      <c r="D118" s="41"/>
      <c r="E118" s="41"/>
      <c r="F118" s="28" t="str">
        <f>E15</f>
        <v>Pardubický kraj</v>
      </c>
      <c r="G118" s="41"/>
      <c r="H118" s="41"/>
      <c r="I118" s="33" t="s">
        <v>32</v>
      </c>
      <c r="J118" s="37" t="str">
        <f>E21</f>
        <v>Projekční kancelář Žižkov s. r. 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6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37</v>
      </c>
      <c r="J119" s="37" t="str">
        <f>E24</f>
        <v>ing. Vladimír Ent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4"/>
      <c r="B121" s="195"/>
      <c r="C121" s="196" t="s">
        <v>219</v>
      </c>
      <c r="D121" s="197" t="s">
        <v>64</v>
      </c>
      <c r="E121" s="197" t="s">
        <v>60</v>
      </c>
      <c r="F121" s="197" t="s">
        <v>61</v>
      </c>
      <c r="G121" s="197" t="s">
        <v>220</v>
      </c>
      <c r="H121" s="197" t="s">
        <v>221</v>
      </c>
      <c r="I121" s="197" t="s">
        <v>222</v>
      </c>
      <c r="J121" s="197" t="s">
        <v>195</v>
      </c>
      <c r="K121" s="198" t="s">
        <v>223</v>
      </c>
      <c r="L121" s="199"/>
      <c r="M121" s="101" t="s">
        <v>1</v>
      </c>
      <c r="N121" s="102" t="s">
        <v>43</v>
      </c>
      <c r="O121" s="102" t="s">
        <v>224</v>
      </c>
      <c r="P121" s="102" t="s">
        <v>225</v>
      </c>
      <c r="Q121" s="102" t="s">
        <v>226</v>
      </c>
      <c r="R121" s="102" t="s">
        <v>227</v>
      </c>
      <c r="S121" s="102" t="s">
        <v>228</v>
      </c>
      <c r="T121" s="103" t="s">
        <v>229</v>
      </c>
      <c r="U121" s="194"/>
      <c r="V121" s="194"/>
      <c r="W121" s="194"/>
      <c r="X121" s="194"/>
      <c r="Y121" s="194"/>
      <c r="Z121" s="194"/>
      <c r="AA121" s="194"/>
      <c r="AB121" s="194"/>
      <c r="AC121" s="194"/>
      <c r="AD121" s="194"/>
      <c r="AE121" s="194"/>
    </row>
    <row r="122" s="2" customFormat="1" ht="22.8" customHeight="1">
      <c r="A122" s="39"/>
      <c r="B122" s="40"/>
      <c r="C122" s="108" t="s">
        <v>230</v>
      </c>
      <c r="D122" s="41"/>
      <c r="E122" s="41"/>
      <c r="F122" s="41"/>
      <c r="G122" s="41"/>
      <c r="H122" s="41"/>
      <c r="I122" s="41"/>
      <c r="J122" s="200">
        <f>BK122</f>
        <v>0</v>
      </c>
      <c r="K122" s="41"/>
      <c r="L122" s="45"/>
      <c r="M122" s="104"/>
      <c r="N122" s="201"/>
      <c r="O122" s="105"/>
      <c r="P122" s="202">
        <f>P123</f>
        <v>0</v>
      </c>
      <c r="Q122" s="105"/>
      <c r="R122" s="202">
        <f>R123</f>
        <v>0</v>
      </c>
      <c r="S122" s="105"/>
      <c r="T122" s="203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78</v>
      </c>
      <c r="AU122" s="18" t="s">
        <v>197</v>
      </c>
      <c r="BK122" s="204">
        <f>BK123</f>
        <v>0</v>
      </c>
    </row>
    <row r="123" s="12" customFormat="1" ht="25.92" customHeight="1">
      <c r="A123" s="12"/>
      <c r="B123" s="205"/>
      <c r="C123" s="206"/>
      <c r="D123" s="207" t="s">
        <v>78</v>
      </c>
      <c r="E123" s="208" t="s">
        <v>2221</v>
      </c>
      <c r="F123" s="208" t="s">
        <v>106</v>
      </c>
      <c r="G123" s="206"/>
      <c r="H123" s="206"/>
      <c r="I123" s="209"/>
      <c r="J123" s="210">
        <f>BK123</f>
        <v>0</v>
      </c>
      <c r="K123" s="206"/>
      <c r="L123" s="211"/>
      <c r="M123" s="212"/>
      <c r="N123" s="213"/>
      <c r="O123" s="213"/>
      <c r="P123" s="214">
        <f>P124+SUM(P125:P128)+P130+P135+P139+P143</f>
        <v>0</v>
      </c>
      <c r="Q123" s="213"/>
      <c r="R123" s="214">
        <f>R124+SUM(R125:R128)+R130+R135+R139+R143</f>
        <v>0</v>
      </c>
      <c r="S123" s="213"/>
      <c r="T123" s="215">
        <f>T124+SUM(T125:T128)+T130+T135+T139+T143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6" t="s">
        <v>259</v>
      </c>
      <c r="AT123" s="217" t="s">
        <v>78</v>
      </c>
      <c r="AU123" s="217" t="s">
        <v>79</v>
      </c>
      <c r="AY123" s="216" t="s">
        <v>233</v>
      </c>
      <c r="BK123" s="218">
        <f>BK124+SUM(BK125:BK128)+BK130+BK135+BK139+BK143</f>
        <v>0</v>
      </c>
    </row>
    <row r="124" s="2" customFormat="1" ht="14.4" customHeight="1">
      <c r="A124" s="39"/>
      <c r="B124" s="40"/>
      <c r="C124" s="221" t="s">
        <v>87</v>
      </c>
      <c r="D124" s="221" t="s">
        <v>235</v>
      </c>
      <c r="E124" s="222" t="s">
        <v>2222</v>
      </c>
      <c r="F124" s="223" t="s">
        <v>2223</v>
      </c>
      <c r="G124" s="224" t="s">
        <v>920</v>
      </c>
      <c r="H124" s="225">
        <v>1</v>
      </c>
      <c r="I124" s="226"/>
      <c r="J124" s="227">
        <f>ROUND(I124*H124,2)</f>
        <v>0</v>
      </c>
      <c r="K124" s="223" t="s">
        <v>1</v>
      </c>
      <c r="L124" s="45"/>
      <c r="M124" s="228" t="s">
        <v>1</v>
      </c>
      <c r="N124" s="229" t="s">
        <v>44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240</v>
      </c>
      <c r="AT124" s="232" t="s">
        <v>235</v>
      </c>
      <c r="AU124" s="232" t="s">
        <v>87</v>
      </c>
      <c r="AY124" s="18" t="s">
        <v>233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87</v>
      </c>
      <c r="BK124" s="233">
        <f>ROUND(I124*H124,2)</f>
        <v>0</v>
      </c>
      <c r="BL124" s="18" t="s">
        <v>240</v>
      </c>
      <c r="BM124" s="232" t="s">
        <v>2224</v>
      </c>
    </row>
    <row r="125" s="2" customFormat="1" ht="14.4" customHeight="1">
      <c r="A125" s="39"/>
      <c r="B125" s="40"/>
      <c r="C125" s="221" t="s">
        <v>89</v>
      </c>
      <c r="D125" s="221" t="s">
        <v>235</v>
      </c>
      <c r="E125" s="222" t="s">
        <v>2225</v>
      </c>
      <c r="F125" s="223" t="s">
        <v>2226</v>
      </c>
      <c r="G125" s="224" t="s">
        <v>920</v>
      </c>
      <c r="H125" s="225">
        <v>1</v>
      </c>
      <c r="I125" s="226"/>
      <c r="J125" s="227">
        <f>ROUND(I125*H125,2)</f>
        <v>0</v>
      </c>
      <c r="K125" s="223" t="s">
        <v>1</v>
      </c>
      <c r="L125" s="45"/>
      <c r="M125" s="228" t="s">
        <v>1</v>
      </c>
      <c r="N125" s="229" t="s">
        <v>44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240</v>
      </c>
      <c r="AT125" s="232" t="s">
        <v>235</v>
      </c>
      <c r="AU125" s="232" t="s">
        <v>87</v>
      </c>
      <c r="AY125" s="18" t="s">
        <v>233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87</v>
      </c>
      <c r="BK125" s="233">
        <f>ROUND(I125*H125,2)</f>
        <v>0</v>
      </c>
      <c r="BL125" s="18" t="s">
        <v>240</v>
      </c>
      <c r="BM125" s="232" t="s">
        <v>2227</v>
      </c>
    </row>
    <row r="126" s="2" customFormat="1" ht="14.4" customHeight="1">
      <c r="A126" s="39"/>
      <c r="B126" s="40"/>
      <c r="C126" s="221" t="s">
        <v>111</v>
      </c>
      <c r="D126" s="221" t="s">
        <v>235</v>
      </c>
      <c r="E126" s="222" t="s">
        <v>2228</v>
      </c>
      <c r="F126" s="223" t="s">
        <v>2229</v>
      </c>
      <c r="G126" s="224" t="s">
        <v>920</v>
      </c>
      <c r="H126" s="225">
        <v>1</v>
      </c>
      <c r="I126" s="226"/>
      <c r="J126" s="227">
        <f>ROUND(I126*H126,2)</f>
        <v>0</v>
      </c>
      <c r="K126" s="223" t="s">
        <v>1</v>
      </c>
      <c r="L126" s="45"/>
      <c r="M126" s="228" t="s">
        <v>1</v>
      </c>
      <c r="N126" s="229" t="s">
        <v>44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240</v>
      </c>
      <c r="AT126" s="232" t="s">
        <v>235</v>
      </c>
      <c r="AU126" s="232" t="s">
        <v>87</v>
      </c>
      <c r="AY126" s="18" t="s">
        <v>233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87</v>
      </c>
      <c r="BK126" s="233">
        <f>ROUND(I126*H126,2)</f>
        <v>0</v>
      </c>
      <c r="BL126" s="18" t="s">
        <v>240</v>
      </c>
      <c r="BM126" s="232" t="s">
        <v>2230</v>
      </c>
    </row>
    <row r="127" s="2" customFormat="1" ht="34.8" customHeight="1">
      <c r="A127" s="39"/>
      <c r="B127" s="40"/>
      <c r="C127" s="221" t="s">
        <v>240</v>
      </c>
      <c r="D127" s="221" t="s">
        <v>235</v>
      </c>
      <c r="E127" s="222" t="s">
        <v>2231</v>
      </c>
      <c r="F127" s="223" t="s">
        <v>2232</v>
      </c>
      <c r="G127" s="224" t="s">
        <v>920</v>
      </c>
      <c r="H127" s="225">
        <v>1</v>
      </c>
      <c r="I127" s="226"/>
      <c r="J127" s="227">
        <f>ROUND(I127*H127,2)</f>
        <v>0</v>
      </c>
      <c r="K127" s="223" t="s">
        <v>1</v>
      </c>
      <c r="L127" s="45"/>
      <c r="M127" s="228" t="s">
        <v>1</v>
      </c>
      <c r="N127" s="229" t="s">
        <v>44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240</v>
      </c>
      <c r="AT127" s="232" t="s">
        <v>235</v>
      </c>
      <c r="AU127" s="232" t="s">
        <v>87</v>
      </c>
      <c r="AY127" s="18" t="s">
        <v>233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87</v>
      </c>
      <c r="BK127" s="233">
        <f>ROUND(I127*H127,2)</f>
        <v>0</v>
      </c>
      <c r="BL127" s="18" t="s">
        <v>240</v>
      </c>
      <c r="BM127" s="232" t="s">
        <v>2233</v>
      </c>
    </row>
    <row r="128" s="12" customFormat="1" ht="22.8" customHeight="1">
      <c r="A128" s="12"/>
      <c r="B128" s="205"/>
      <c r="C128" s="206"/>
      <c r="D128" s="207" t="s">
        <v>78</v>
      </c>
      <c r="E128" s="219" t="s">
        <v>2234</v>
      </c>
      <c r="F128" s="219" t="s">
        <v>2235</v>
      </c>
      <c r="G128" s="206"/>
      <c r="H128" s="206"/>
      <c r="I128" s="209"/>
      <c r="J128" s="220">
        <f>BK128</f>
        <v>0</v>
      </c>
      <c r="K128" s="206"/>
      <c r="L128" s="211"/>
      <c r="M128" s="212"/>
      <c r="N128" s="213"/>
      <c r="O128" s="213"/>
      <c r="P128" s="214">
        <f>P129</f>
        <v>0</v>
      </c>
      <c r="Q128" s="213"/>
      <c r="R128" s="214">
        <f>R129</f>
        <v>0</v>
      </c>
      <c r="S128" s="213"/>
      <c r="T128" s="215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6" t="s">
        <v>259</v>
      </c>
      <c r="AT128" s="217" t="s">
        <v>78</v>
      </c>
      <c r="AU128" s="217" t="s">
        <v>87</v>
      </c>
      <c r="AY128" s="216" t="s">
        <v>233</v>
      </c>
      <c r="BK128" s="218">
        <f>BK129</f>
        <v>0</v>
      </c>
    </row>
    <row r="129" s="2" customFormat="1" ht="14.4" customHeight="1">
      <c r="A129" s="39"/>
      <c r="B129" s="40"/>
      <c r="C129" s="221" t="s">
        <v>259</v>
      </c>
      <c r="D129" s="221" t="s">
        <v>235</v>
      </c>
      <c r="E129" s="222" t="s">
        <v>2236</v>
      </c>
      <c r="F129" s="223" t="s">
        <v>2237</v>
      </c>
      <c r="G129" s="224" t="s">
        <v>920</v>
      </c>
      <c r="H129" s="225">
        <v>1</v>
      </c>
      <c r="I129" s="226"/>
      <c r="J129" s="227">
        <f>ROUND(I129*H129,2)</f>
        <v>0</v>
      </c>
      <c r="K129" s="223" t="s">
        <v>239</v>
      </c>
      <c r="L129" s="45"/>
      <c r="M129" s="228" t="s">
        <v>1</v>
      </c>
      <c r="N129" s="229" t="s">
        <v>44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2238</v>
      </c>
      <c r="AT129" s="232" t="s">
        <v>235</v>
      </c>
      <c r="AU129" s="232" t="s">
        <v>89</v>
      </c>
      <c r="AY129" s="18" t="s">
        <v>233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87</v>
      </c>
      <c r="BK129" s="233">
        <f>ROUND(I129*H129,2)</f>
        <v>0</v>
      </c>
      <c r="BL129" s="18" t="s">
        <v>2238</v>
      </c>
      <c r="BM129" s="232" t="s">
        <v>2239</v>
      </c>
    </row>
    <row r="130" s="12" customFormat="1" ht="22.8" customHeight="1">
      <c r="A130" s="12"/>
      <c r="B130" s="205"/>
      <c r="C130" s="206"/>
      <c r="D130" s="207" t="s">
        <v>78</v>
      </c>
      <c r="E130" s="219" t="s">
        <v>2240</v>
      </c>
      <c r="F130" s="219" t="s">
        <v>2241</v>
      </c>
      <c r="G130" s="206"/>
      <c r="H130" s="206"/>
      <c r="I130" s="209"/>
      <c r="J130" s="220">
        <f>BK130</f>
        <v>0</v>
      </c>
      <c r="K130" s="206"/>
      <c r="L130" s="211"/>
      <c r="M130" s="212"/>
      <c r="N130" s="213"/>
      <c r="O130" s="213"/>
      <c r="P130" s="214">
        <f>SUM(P131:P134)</f>
        <v>0</v>
      </c>
      <c r="Q130" s="213"/>
      <c r="R130" s="214">
        <f>SUM(R131:R134)</f>
        <v>0</v>
      </c>
      <c r="S130" s="213"/>
      <c r="T130" s="215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6" t="s">
        <v>259</v>
      </c>
      <c r="AT130" s="217" t="s">
        <v>78</v>
      </c>
      <c r="AU130" s="217" t="s">
        <v>87</v>
      </c>
      <c r="AY130" s="216" t="s">
        <v>233</v>
      </c>
      <c r="BK130" s="218">
        <f>SUM(BK131:BK134)</f>
        <v>0</v>
      </c>
    </row>
    <row r="131" s="2" customFormat="1" ht="14.4" customHeight="1">
      <c r="A131" s="39"/>
      <c r="B131" s="40"/>
      <c r="C131" s="221" t="s">
        <v>266</v>
      </c>
      <c r="D131" s="221" t="s">
        <v>235</v>
      </c>
      <c r="E131" s="222" t="s">
        <v>2242</v>
      </c>
      <c r="F131" s="223" t="s">
        <v>2243</v>
      </c>
      <c r="G131" s="224" t="s">
        <v>920</v>
      </c>
      <c r="H131" s="225">
        <v>1</v>
      </c>
      <c r="I131" s="226"/>
      <c r="J131" s="227">
        <f>ROUND(I131*H131,2)</f>
        <v>0</v>
      </c>
      <c r="K131" s="223" t="s">
        <v>239</v>
      </c>
      <c r="L131" s="45"/>
      <c r="M131" s="228" t="s">
        <v>1</v>
      </c>
      <c r="N131" s="229" t="s">
        <v>44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2238</v>
      </c>
      <c r="AT131" s="232" t="s">
        <v>235</v>
      </c>
      <c r="AU131" s="232" t="s">
        <v>89</v>
      </c>
      <c r="AY131" s="18" t="s">
        <v>233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87</v>
      </c>
      <c r="BK131" s="233">
        <f>ROUND(I131*H131,2)</f>
        <v>0</v>
      </c>
      <c r="BL131" s="18" t="s">
        <v>2238</v>
      </c>
      <c r="BM131" s="232" t="s">
        <v>2244</v>
      </c>
    </row>
    <row r="132" s="2" customFormat="1" ht="22.2" customHeight="1">
      <c r="A132" s="39"/>
      <c r="B132" s="40"/>
      <c r="C132" s="221" t="s">
        <v>273</v>
      </c>
      <c r="D132" s="221" t="s">
        <v>235</v>
      </c>
      <c r="E132" s="222" t="s">
        <v>2245</v>
      </c>
      <c r="F132" s="223" t="s">
        <v>2246</v>
      </c>
      <c r="G132" s="224" t="s">
        <v>2247</v>
      </c>
      <c r="H132" s="225">
        <v>10800</v>
      </c>
      <c r="I132" s="226"/>
      <c r="J132" s="227">
        <f>ROUND(I132*H132,2)</f>
        <v>0</v>
      </c>
      <c r="K132" s="223" t="s">
        <v>239</v>
      </c>
      <c r="L132" s="45"/>
      <c r="M132" s="228" t="s">
        <v>1</v>
      </c>
      <c r="N132" s="229" t="s">
        <v>44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2238</v>
      </c>
      <c r="AT132" s="232" t="s">
        <v>235</v>
      </c>
      <c r="AU132" s="232" t="s">
        <v>89</v>
      </c>
      <c r="AY132" s="18" t="s">
        <v>233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87</v>
      </c>
      <c r="BK132" s="233">
        <f>ROUND(I132*H132,2)</f>
        <v>0</v>
      </c>
      <c r="BL132" s="18" t="s">
        <v>2238</v>
      </c>
      <c r="BM132" s="232" t="s">
        <v>2248</v>
      </c>
    </row>
    <row r="133" s="13" customFormat="1">
      <c r="A133" s="13"/>
      <c r="B133" s="234"/>
      <c r="C133" s="235"/>
      <c r="D133" s="236" t="s">
        <v>242</v>
      </c>
      <c r="E133" s="237" t="s">
        <v>1</v>
      </c>
      <c r="F133" s="238" t="s">
        <v>2249</v>
      </c>
      <c r="G133" s="235"/>
      <c r="H133" s="237" t="s">
        <v>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242</v>
      </c>
      <c r="AU133" s="244" t="s">
        <v>89</v>
      </c>
      <c r="AV133" s="13" t="s">
        <v>87</v>
      </c>
      <c r="AW133" s="13" t="s">
        <v>36</v>
      </c>
      <c r="AX133" s="13" t="s">
        <v>79</v>
      </c>
      <c r="AY133" s="244" t="s">
        <v>233</v>
      </c>
    </row>
    <row r="134" s="14" customFormat="1">
      <c r="A134" s="14"/>
      <c r="B134" s="245"/>
      <c r="C134" s="246"/>
      <c r="D134" s="236" t="s">
        <v>242</v>
      </c>
      <c r="E134" s="247" t="s">
        <v>1</v>
      </c>
      <c r="F134" s="248" t="s">
        <v>2250</v>
      </c>
      <c r="G134" s="246"/>
      <c r="H134" s="249">
        <v>10800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242</v>
      </c>
      <c r="AU134" s="255" t="s">
        <v>89</v>
      </c>
      <c r="AV134" s="14" t="s">
        <v>89</v>
      </c>
      <c r="AW134" s="14" t="s">
        <v>36</v>
      </c>
      <c r="AX134" s="14" t="s">
        <v>87</v>
      </c>
      <c r="AY134" s="255" t="s">
        <v>233</v>
      </c>
    </row>
    <row r="135" s="12" customFormat="1" ht="22.8" customHeight="1">
      <c r="A135" s="12"/>
      <c r="B135" s="205"/>
      <c r="C135" s="206"/>
      <c r="D135" s="207" t="s">
        <v>78</v>
      </c>
      <c r="E135" s="219" t="s">
        <v>2251</v>
      </c>
      <c r="F135" s="219" t="s">
        <v>2252</v>
      </c>
      <c r="G135" s="206"/>
      <c r="H135" s="206"/>
      <c r="I135" s="209"/>
      <c r="J135" s="220">
        <f>BK135</f>
        <v>0</v>
      </c>
      <c r="K135" s="206"/>
      <c r="L135" s="211"/>
      <c r="M135" s="212"/>
      <c r="N135" s="213"/>
      <c r="O135" s="213"/>
      <c r="P135" s="214">
        <f>SUM(P136:P138)</f>
        <v>0</v>
      </c>
      <c r="Q135" s="213"/>
      <c r="R135" s="214">
        <f>SUM(R136:R138)</f>
        <v>0</v>
      </c>
      <c r="S135" s="213"/>
      <c r="T135" s="215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6" t="s">
        <v>259</v>
      </c>
      <c r="AT135" s="217" t="s">
        <v>78</v>
      </c>
      <c r="AU135" s="217" t="s">
        <v>87</v>
      </c>
      <c r="AY135" s="216" t="s">
        <v>233</v>
      </c>
      <c r="BK135" s="218">
        <f>SUM(BK136:BK138)</f>
        <v>0</v>
      </c>
    </row>
    <row r="136" s="2" customFormat="1" ht="14.4" customHeight="1">
      <c r="A136" s="39"/>
      <c r="B136" s="40"/>
      <c r="C136" s="221" t="s">
        <v>279</v>
      </c>
      <c r="D136" s="221" t="s">
        <v>235</v>
      </c>
      <c r="E136" s="222" t="s">
        <v>2253</v>
      </c>
      <c r="F136" s="223" t="s">
        <v>2254</v>
      </c>
      <c r="G136" s="224" t="s">
        <v>920</v>
      </c>
      <c r="H136" s="225">
        <v>1</v>
      </c>
      <c r="I136" s="226"/>
      <c r="J136" s="227">
        <f>ROUND(I136*H136,2)</f>
        <v>0</v>
      </c>
      <c r="K136" s="223" t="s">
        <v>239</v>
      </c>
      <c r="L136" s="45"/>
      <c r="M136" s="228" t="s">
        <v>1</v>
      </c>
      <c r="N136" s="229" t="s">
        <v>44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2238</v>
      </c>
      <c r="AT136" s="232" t="s">
        <v>235</v>
      </c>
      <c r="AU136" s="232" t="s">
        <v>89</v>
      </c>
      <c r="AY136" s="18" t="s">
        <v>233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87</v>
      </c>
      <c r="BK136" s="233">
        <f>ROUND(I136*H136,2)</f>
        <v>0</v>
      </c>
      <c r="BL136" s="18" t="s">
        <v>2238</v>
      </c>
      <c r="BM136" s="232" t="s">
        <v>2255</v>
      </c>
    </row>
    <row r="137" s="2" customFormat="1" ht="14.4" customHeight="1">
      <c r="A137" s="39"/>
      <c r="B137" s="40"/>
      <c r="C137" s="221" t="s">
        <v>283</v>
      </c>
      <c r="D137" s="221" t="s">
        <v>235</v>
      </c>
      <c r="E137" s="222" t="s">
        <v>2256</v>
      </c>
      <c r="F137" s="223" t="s">
        <v>2257</v>
      </c>
      <c r="G137" s="224" t="s">
        <v>920</v>
      </c>
      <c r="H137" s="225">
        <v>1</v>
      </c>
      <c r="I137" s="226"/>
      <c r="J137" s="227">
        <f>ROUND(I137*H137,2)</f>
        <v>0</v>
      </c>
      <c r="K137" s="223" t="s">
        <v>239</v>
      </c>
      <c r="L137" s="45"/>
      <c r="M137" s="228" t="s">
        <v>1</v>
      </c>
      <c r="N137" s="229" t="s">
        <v>44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2238</v>
      </c>
      <c r="AT137" s="232" t="s">
        <v>235</v>
      </c>
      <c r="AU137" s="232" t="s">
        <v>89</v>
      </c>
      <c r="AY137" s="18" t="s">
        <v>233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87</v>
      </c>
      <c r="BK137" s="233">
        <f>ROUND(I137*H137,2)</f>
        <v>0</v>
      </c>
      <c r="BL137" s="18" t="s">
        <v>2238</v>
      </c>
      <c r="BM137" s="232" t="s">
        <v>2258</v>
      </c>
    </row>
    <row r="138" s="2" customFormat="1" ht="14.4" customHeight="1">
      <c r="A138" s="39"/>
      <c r="B138" s="40"/>
      <c r="C138" s="221" t="s">
        <v>289</v>
      </c>
      <c r="D138" s="221" t="s">
        <v>235</v>
      </c>
      <c r="E138" s="222" t="s">
        <v>2259</v>
      </c>
      <c r="F138" s="223" t="s">
        <v>2260</v>
      </c>
      <c r="G138" s="224" t="s">
        <v>920</v>
      </c>
      <c r="H138" s="225">
        <v>1</v>
      </c>
      <c r="I138" s="226"/>
      <c r="J138" s="227">
        <f>ROUND(I138*H138,2)</f>
        <v>0</v>
      </c>
      <c r="K138" s="223" t="s">
        <v>2261</v>
      </c>
      <c r="L138" s="45"/>
      <c r="M138" s="228" t="s">
        <v>1</v>
      </c>
      <c r="N138" s="229" t="s">
        <v>44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2238</v>
      </c>
      <c r="AT138" s="232" t="s">
        <v>235</v>
      </c>
      <c r="AU138" s="232" t="s">
        <v>89</v>
      </c>
      <c r="AY138" s="18" t="s">
        <v>233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87</v>
      </c>
      <c r="BK138" s="233">
        <f>ROUND(I138*H138,2)</f>
        <v>0</v>
      </c>
      <c r="BL138" s="18" t="s">
        <v>2238</v>
      </c>
      <c r="BM138" s="232" t="s">
        <v>2262</v>
      </c>
    </row>
    <row r="139" s="12" customFormat="1" ht="22.8" customHeight="1">
      <c r="A139" s="12"/>
      <c r="B139" s="205"/>
      <c r="C139" s="206"/>
      <c r="D139" s="207" t="s">
        <v>78</v>
      </c>
      <c r="E139" s="219" t="s">
        <v>2263</v>
      </c>
      <c r="F139" s="219" t="s">
        <v>2264</v>
      </c>
      <c r="G139" s="206"/>
      <c r="H139" s="206"/>
      <c r="I139" s="209"/>
      <c r="J139" s="220">
        <f>BK139</f>
        <v>0</v>
      </c>
      <c r="K139" s="206"/>
      <c r="L139" s="211"/>
      <c r="M139" s="212"/>
      <c r="N139" s="213"/>
      <c r="O139" s="213"/>
      <c r="P139" s="214">
        <f>SUM(P140:P142)</f>
        <v>0</v>
      </c>
      <c r="Q139" s="213"/>
      <c r="R139" s="214">
        <f>SUM(R140:R142)</f>
        <v>0</v>
      </c>
      <c r="S139" s="213"/>
      <c r="T139" s="215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6" t="s">
        <v>259</v>
      </c>
      <c r="AT139" s="217" t="s">
        <v>78</v>
      </c>
      <c r="AU139" s="217" t="s">
        <v>87</v>
      </c>
      <c r="AY139" s="216" t="s">
        <v>233</v>
      </c>
      <c r="BK139" s="218">
        <f>SUM(BK140:BK142)</f>
        <v>0</v>
      </c>
    </row>
    <row r="140" s="2" customFormat="1" ht="14.4" customHeight="1">
      <c r="A140" s="39"/>
      <c r="B140" s="40"/>
      <c r="C140" s="221" t="s">
        <v>295</v>
      </c>
      <c r="D140" s="221" t="s">
        <v>235</v>
      </c>
      <c r="E140" s="222" t="s">
        <v>2265</v>
      </c>
      <c r="F140" s="223" t="s">
        <v>2266</v>
      </c>
      <c r="G140" s="224" t="s">
        <v>920</v>
      </c>
      <c r="H140" s="225">
        <v>1</v>
      </c>
      <c r="I140" s="226"/>
      <c r="J140" s="227">
        <f>ROUND(I140*H140,2)</f>
        <v>0</v>
      </c>
      <c r="K140" s="223" t="s">
        <v>2261</v>
      </c>
      <c r="L140" s="45"/>
      <c r="M140" s="228" t="s">
        <v>1</v>
      </c>
      <c r="N140" s="229" t="s">
        <v>44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2238</v>
      </c>
      <c r="AT140" s="232" t="s">
        <v>235</v>
      </c>
      <c r="AU140" s="232" t="s">
        <v>89</v>
      </c>
      <c r="AY140" s="18" t="s">
        <v>233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87</v>
      </c>
      <c r="BK140" s="233">
        <f>ROUND(I140*H140,2)</f>
        <v>0</v>
      </c>
      <c r="BL140" s="18" t="s">
        <v>2238</v>
      </c>
      <c r="BM140" s="232" t="s">
        <v>2267</v>
      </c>
    </row>
    <row r="141" s="2" customFormat="1" ht="14.4" customHeight="1">
      <c r="A141" s="39"/>
      <c r="B141" s="40"/>
      <c r="C141" s="221" t="s">
        <v>8</v>
      </c>
      <c r="D141" s="221" t="s">
        <v>235</v>
      </c>
      <c r="E141" s="222" t="s">
        <v>2268</v>
      </c>
      <c r="F141" s="223" t="s">
        <v>2269</v>
      </c>
      <c r="G141" s="224" t="s">
        <v>920</v>
      </c>
      <c r="H141" s="225">
        <v>1</v>
      </c>
      <c r="I141" s="226"/>
      <c r="J141" s="227">
        <f>ROUND(I141*H141,2)</f>
        <v>0</v>
      </c>
      <c r="K141" s="223" t="s">
        <v>2261</v>
      </c>
      <c r="L141" s="45"/>
      <c r="M141" s="228" t="s">
        <v>1</v>
      </c>
      <c r="N141" s="229" t="s">
        <v>44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2238</v>
      </c>
      <c r="AT141" s="232" t="s">
        <v>235</v>
      </c>
      <c r="AU141" s="232" t="s">
        <v>89</v>
      </c>
      <c r="AY141" s="18" t="s">
        <v>233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87</v>
      </c>
      <c r="BK141" s="233">
        <f>ROUND(I141*H141,2)</f>
        <v>0</v>
      </c>
      <c r="BL141" s="18" t="s">
        <v>2238</v>
      </c>
      <c r="BM141" s="232" t="s">
        <v>2270</v>
      </c>
    </row>
    <row r="142" s="2" customFormat="1" ht="14.4" customHeight="1">
      <c r="A142" s="39"/>
      <c r="B142" s="40"/>
      <c r="C142" s="221" t="s">
        <v>308</v>
      </c>
      <c r="D142" s="221" t="s">
        <v>235</v>
      </c>
      <c r="E142" s="222" t="s">
        <v>2271</v>
      </c>
      <c r="F142" s="223" t="s">
        <v>2272</v>
      </c>
      <c r="G142" s="224" t="s">
        <v>920</v>
      </c>
      <c r="H142" s="225">
        <v>1</v>
      </c>
      <c r="I142" s="226"/>
      <c r="J142" s="227">
        <f>ROUND(I142*H142,2)</f>
        <v>0</v>
      </c>
      <c r="K142" s="223" t="s">
        <v>1</v>
      </c>
      <c r="L142" s="45"/>
      <c r="M142" s="228" t="s">
        <v>1</v>
      </c>
      <c r="N142" s="229" t="s">
        <v>44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2238</v>
      </c>
      <c r="AT142" s="232" t="s">
        <v>235</v>
      </c>
      <c r="AU142" s="232" t="s">
        <v>89</v>
      </c>
      <c r="AY142" s="18" t="s">
        <v>233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87</v>
      </c>
      <c r="BK142" s="233">
        <f>ROUND(I142*H142,2)</f>
        <v>0</v>
      </c>
      <c r="BL142" s="18" t="s">
        <v>2238</v>
      </c>
      <c r="BM142" s="232" t="s">
        <v>2273</v>
      </c>
    </row>
    <row r="143" s="12" customFormat="1" ht="22.8" customHeight="1">
      <c r="A143" s="12"/>
      <c r="B143" s="205"/>
      <c r="C143" s="206"/>
      <c r="D143" s="207" t="s">
        <v>78</v>
      </c>
      <c r="E143" s="219" t="s">
        <v>2274</v>
      </c>
      <c r="F143" s="219" t="s">
        <v>2275</v>
      </c>
      <c r="G143" s="206"/>
      <c r="H143" s="206"/>
      <c r="I143" s="209"/>
      <c r="J143" s="220">
        <f>BK143</f>
        <v>0</v>
      </c>
      <c r="K143" s="206"/>
      <c r="L143" s="211"/>
      <c r="M143" s="212"/>
      <c r="N143" s="213"/>
      <c r="O143" s="213"/>
      <c r="P143" s="214">
        <f>P144</f>
        <v>0</v>
      </c>
      <c r="Q143" s="213"/>
      <c r="R143" s="214">
        <f>R144</f>
        <v>0</v>
      </c>
      <c r="S143" s="213"/>
      <c r="T143" s="215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6" t="s">
        <v>259</v>
      </c>
      <c r="AT143" s="217" t="s">
        <v>78</v>
      </c>
      <c r="AU143" s="217" t="s">
        <v>87</v>
      </c>
      <c r="AY143" s="216" t="s">
        <v>233</v>
      </c>
      <c r="BK143" s="218">
        <f>BK144</f>
        <v>0</v>
      </c>
    </row>
    <row r="144" s="2" customFormat="1" ht="14.4" customHeight="1">
      <c r="A144" s="39"/>
      <c r="B144" s="40"/>
      <c r="C144" s="221" t="s">
        <v>314</v>
      </c>
      <c r="D144" s="221" t="s">
        <v>235</v>
      </c>
      <c r="E144" s="222" t="s">
        <v>2276</v>
      </c>
      <c r="F144" s="223" t="s">
        <v>2277</v>
      </c>
      <c r="G144" s="224" t="s">
        <v>920</v>
      </c>
      <c r="H144" s="225">
        <v>1</v>
      </c>
      <c r="I144" s="226"/>
      <c r="J144" s="227">
        <f>ROUND(I144*H144,2)</f>
        <v>0</v>
      </c>
      <c r="K144" s="223" t="s">
        <v>239</v>
      </c>
      <c r="L144" s="45"/>
      <c r="M144" s="291" t="s">
        <v>1</v>
      </c>
      <c r="N144" s="292" t="s">
        <v>44</v>
      </c>
      <c r="O144" s="293"/>
      <c r="P144" s="294">
        <f>O144*H144</f>
        <v>0</v>
      </c>
      <c r="Q144" s="294">
        <v>0</v>
      </c>
      <c r="R144" s="294">
        <f>Q144*H144</f>
        <v>0</v>
      </c>
      <c r="S144" s="294">
        <v>0</v>
      </c>
      <c r="T144" s="29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2238</v>
      </c>
      <c r="AT144" s="232" t="s">
        <v>235</v>
      </c>
      <c r="AU144" s="232" t="s">
        <v>89</v>
      </c>
      <c r="AY144" s="18" t="s">
        <v>233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87</v>
      </c>
      <c r="BK144" s="233">
        <f>ROUND(I144*H144,2)</f>
        <v>0</v>
      </c>
      <c r="BL144" s="18" t="s">
        <v>2238</v>
      </c>
      <c r="BM144" s="232" t="s">
        <v>2278</v>
      </c>
    </row>
    <row r="145" s="2" customFormat="1" ht="6.96" customHeight="1">
      <c r="A145" s="39"/>
      <c r="B145" s="67"/>
      <c r="C145" s="68"/>
      <c r="D145" s="68"/>
      <c r="E145" s="68"/>
      <c r="F145" s="68"/>
      <c r="G145" s="68"/>
      <c r="H145" s="68"/>
      <c r="I145" s="68"/>
      <c r="J145" s="68"/>
      <c r="K145" s="68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XmL1y/SNCz01eG4CubaK161NXQYHyo6vUfWn4Rh/A/atJeaLRUo98k0M7vuZYT9umEt3vf9c+XuGnaWCgwi+MA==" hashValue="si4z8ry0ckHvSas4BaI3pv86FQRMm/z+JXvejbYU+zsDnAp1FPT52EuYmJifxDe6lqZAKDIB7bFihblGn5HKtg==" algorithmName="SHA-512" password="CC35"/>
  <autoFilter ref="C121:K14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710938" style="1" customWidth="1"/>
    <col min="3" max="3" width="26.71094" style="1" customWidth="1"/>
    <col min="4" max="4" width="140.1406" style="1" customWidth="1"/>
    <col min="5" max="5" width="14.28125" style="1" customWidth="1"/>
    <col min="6" max="6" width="21.42188" style="1" customWidth="1"/>
    <col min="7" max="7" width="1.710938" style="1" customWidth="1"/>
    <col min="8" max="8" width="8.851563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2279</v>
      </c>
      <c r="H4" s="21"/>
    </row>
    <row r="5" s="1" customFormat="1" ht="12" customHeight="1">
      <c r="B5" s="21"/>
      <c r="C5" s="298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99" t="s">
        <v>16</v>
      </c>
      <c r="D6" s="300" t="s">
        <v>17</v>
      </c>
      <c r="E6" s="1"/>
      <c r="F6" s="1"/>
      <c r="H6" s="21"/>
    </row>
    <row r="7" s="1" customFormat="1" ht="14.4" customHeight="1">
      <c r="B7" s="21"/>
      <c r="C7" s="142" t="s">
        <v>22</v>
      </c>
      <c r="D7" s="146" t="str">
        <f>'Rekapitulace stavby'!AN8</f>
        <v>13. 1. 2025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4"/>
      <c r="B9" s="301"/>
      <c r="C9" s="302" t="s">
        <v>60</v>
      </c>
      <c r="D9" s="303" t="s">
        <v>61</v>
      </c>
      <c r="E9" s="303" t="s">
        <v>220</v>
      </c>
      <c r="F9" s="304" t="s">
        <v>2280</v>
      </c>
      <c r="G9" s="194"/>
      <c r="H9" s="301"/>
    </row>
    <row r="10" s="2" customFormat="1" ht="26.4" customHeight="1">
      <c r="A10" s="39"/>
      <c r="B10" s="45"/>
      <c r="C10" s="305" t="s">
        <v>84</v>
      </c>
      <c r="D10" s="305" t="s">
        <v>85</v>
      </c>
      <c r="E10" s="39"/>
      <c r="F10" s="39"/>
      <c r="G10" s="39"/>
      <c r="H10" s="45"/>
    </row>
    <row r="11" s="2" customFormat="1" ht="16.8" customHeight="1">
      <c r="A11" s="39"/>
      <c r="B11" s="45"/>
      <c r="C11" s="306" t="s">
        <v>108</v>
      </c>
      <c r="D11" s="307" t="s">
        <v>109</v>
      </c>
      <c r="E11" s="308" t="s">
        <v>1</v>
      </c>
      <c r="F11" s="309">
        <v>745.21000000000004</v>
      </c>
      <c r="G11" s="39"/>
      <c r="H11" s="45"/>
    </row>
    <row r="12" s="2" customFormat="1" ht="16.8" customHeight="1">
      <c r="A12" s="39"/>
      <c r="B12" s="45"/>
      <c r="C12" s="310" t="s">
        <v>1</v>
      </c>
      <c r="D12" s="310" t="s">
        <v>2281</v>
      </c>
      <c r="E12" s="18" t="s">
        <v>1</v>
      </c>
      <c r="F12" s="311">
        <v>36.247999999999998</v>
      </c>
      <c r="G12" s="39"/>
      <c r="H12" s="45"/>
    </row>
    <row r="13" s="2" customFormat="1" ht="16.8" customHeight="1">
      <c r="A13" s="39"/>
      <c r="B13" s="45"/>
      <c r="C13" s="310" t="s">
        <v>1</v>
      </c>
      <c r="D13" s="310" t="s">
        <v>2282</v>
      </c>
      <c r="E13" s="18" t="s">
        <v>1</v>
      </c>
      <c r="F13" s="311">
        <v>86.305999999999997</v>
      </c>
      <c r="G13" s="39"/>
      <c r="H13" s="45"/>
    </row>
    <row r="14" s="2" customFormat="1" ht="16.8" customHeight="1">
      <c r="A14" s="39"/>
      <c r="B14" s="45"/>
      <c r="C14" s="310" t="s">
        <v>1</v>
      </c>
      <c r="D14" s="310" t="s">
        <v>2283</v>
      </c>
      <c r="E14" s="18" t="s">
        <v>1</v>
      </c>
      <c r="F14" s="311">
        <v>81.593000000000004</v>
      </c>
      <c r="G14" s="39"/>
      <c r="H14" s="45"/>
    </row>
    <row r="15" s="2" customFormat="1" ht="16.8" customHeight="1">
      <c r="A15" s="39"/>
      <c r="B15" s="45"/>
      <c r="C15" s="310" t="s">
        <v>1</v>
      </c>
      <c r="D15" s="310" t="s">
        <v>2284</v>
      </c>
      <c r="E15" s="18" t="s">
        <v>1</v>
      </c>
      <c r="F15" s="311">
        <v>22.18</v>
      </c>
      <c r="G15" s="39"/>
      <c r="H15" s="45"/>
    </row>
    <row r="16" s="2" customFormat="1" ht="16.8" customHeight="1">
      <c r="A16" s="39"/>
      <c r="B16" s="45"/>
      <c r="C16" s="310" t="s">
        <v>1</v>
      </c>
      <c r="D16" s="310" t="s">
        <v>2285</v>
      </c>
      <c r="E16" s="18" t="s">
        <v>1</v>
      </c>
      <c r="F16" s="311">
        <v>34.310000000000002</v>
      </c>
      <c r="G16" s="39"/>
      <c r="H16" s="45"/>
    </row>
    <row r="17" s="2" customFormat="1" ht="16.8" customHeight="1">
      <c r="A17" s="39"/>
      <c r="B17" s="45"/>
      <c r="C17" s="310" t="s">
        <v>1</v>
      </c>
      <c r="D17" s="310" t="s">
        <v>2286</v>
      </c>
      <c r="E17" s="18" t="s">
        <v>1</v>
      </c>
      <c r="F17" s="311">
        <v>165.18100000000001</v>
      </c>
      <c r="G17" s="39"/>
      <c r="H17" s="45"/>
    </row>
    <row r="18" s="2" customFormat="1" ht="16.8" customHeight="1">
      <c r="A18" s="39"/>
      <c r="B18" s="45"/>
      <c r="C18" s="310" t="s">
        <v>1</v>
      </c>
      <c r="D18" s="310" t="s">
        <v>2287</v>
      </c>
      <c r="E18" s="18" t="s">
        <v>1</v>
      </c>
      <c r="F18" s="311">
        <v>108.586</v>
      </c>
      <c r="G18" s="39"/>
      <c r="H18" s="45"/>
    </row>
    <row r="19" s="2" customFormat="1" ht="16.8" customHeight="1">
      <c r="A19" s="39"/>
      <c r="B19" s="45"/>
      <c r="C19" s="310" t="s">
        <v>1</v>
      </c>
      <c r="D19" s="310" t="s">
        <v>2288</v>
      </c>
      <c r="E19" s="18" t="s">
        <v>1</v>
      </c>
      <c r="F19" s="311">
        <v>35.094999999999999</v>
      </c>
      <c r="G19" s="39"/>
      <c r="H19" s="45"/>
    </row>
    <row r="20" s="2" customFormat="1" ht="16.8" customHeight="1">
      <c r="A20" s="39"/>
      <c r="B20" s="45"/>
      <c r="C20" s="310" t="s">
        <v>1</v>
      </c>
      <c r="D20" s="310" t="s">
        <v>2289</v>
      </c>
      <c r="E20" s="18" t="s">
        <v>1</v>
      </c>
      <c r="F20" s="311">
        <v>122.214</v>
      </c>
      <c r="G20" s="39"/>
      <c r="H20" s="45"/>
    </row>
    <row r="21" s="2" customFormat="1" ht="16.8" customHeight="1">
      <c r="A21" s="39"/>
      <c r="B21" s="45"/>
      <c r="C21" s="310" t="s">
        <v>1</v>
      </c>
      <c r="D21" s="310" t="s">
        <v>2290</v>
      </c>
      <c r="E21" s="18" t="s">
        <v>1</v>
      </c>
      <c r="F21" s="311">
        <v>61.567</v>
      </c>
      <c r="G21" s="39"/>
      <c r="H21" s="45"/>
    </row>
    <row r="22" s="2" customFormat="1" ht="16.8" customHeight="1">
      <c r="A22" s="39"/>
      <c r="B22" s="45"/>
      <c r="C22" s="310" t="s">
        <v>1</v>
      </c>
      <c r="D22" s="310" t="s">
        <v>2291</v>
      </c>
      <c r="E22" s="18" t="s">
        <v>1</v>
      </c>
      <c r="F22" s="311">
        <v>-8.0700000000000003</v>
      </c>
      <c r="G22" s="39"/>
      <c r="H22" s="45"/>
    </row>
    <row r="23" s="2" customFormat="1" ht="16.8" customHeight="1">
      <c r="A23" s="39"/>
      <c r="B23" s="45"/>
      <c r="C23" s="310" t="s">
        <v>1</v>
      </c>
      <c r="D23" s="310" t="s">
        <v>307</v>
      </c>
      <c r="E23" s="18" t="s">
        <v>1</v>
      </c>
      <c r="F23" s="311">
        <v>745.21000000000004</v>
      </c>
      <c r="G23" s="39"/>
      <c r="H23" s="45"/>
    </row>
    <row r="24" s="2" customFormat="1" ht="16.8" customHeight="1">
      <c r="A24" s="39"/>
      <c r="B24" s="45"/>
      <c r="C24" s="312" t="s">
        <v>2292</v>
      </c>
      <c r="D24" s="39"/>
      <c r="E24" s="39"/>
      <c r="F24" s="39"/>
      <c r="G24" s="39"/>
      <c r="H24" s="45"/>
    </row>
    <row r="25" s="2" customFormat="1" ht="16.8" customHeight="1">
      <c r="A25" s="39"/>
      <c r="B25" s="45"/>
      <c r="C25" s="310" t="s">
        <v>662</v>
      </c>
      <c r="D25" s="310" t="s">
        <v>2293</v>
      </c>
      <c r="E25" s="18" t="s">
        <v>238</v>
      </c>
      <c r="F25" s="311">
        <v>799.90999999999997</v>
      </c>
      <c r="G25" s="39"/>
      <c r="H25" s="45"/>
    </row>
    <row r="26" s="2" customFormat="1" ht="16.8" customHeight="1">
      <c r="A26" s="39"/>
      <c r="B26" s="45"/>
      <c r="C26" s="310" t="s">
        <v>1043</v>
      </c>
      <c r="D26" s="310" t="s">
        <v>2294</v>
      </c>
      <c r="E26" s="18" t="s">
        <v>238</v>
      </c>
      <c r="F26" s="311">
        <v>181.31700000000001</v>
      </c>
      <c r="G26" s="39"/>
      <c r="H26" s="45"/>
    </row>
    <row r="27" s="2" customFormat="1" ht="16.8" customHeight="1">
      <c r="A27" s="39"/>
      <c r="B27" s="45"/>
      <c r="C27" s="310" t="s">
        <v>1065</v>
      </c>
      <c r="D27" s="310" t="s">
        <v>2295</v>
      </c>
      <c r="E27" s="18" t="s">
        <v>238</v>
      </c>
      <c r="F27" s="311">
        <v>220.33699999999999</v>
      </c>
      <c r="G27" s="39"/>
      <c r="H27" s="45"/>
    </row>
    <row r="28" s="2" customFormat="1" ht="16.8" customHeight="1">
      <c r="A28" s="39"/>
      <c r="B28" s="45"/>
      <c r="C28" s="310" t="s">
        <v>1540</v>
      </c>
      <c r="D28" s="310" t="s">
        <v>2296</v>
      </c>
      <c r="E28" s="18" t="s">
        <v>238</v>
      </c>
      <c r="F28" s="311">
        <v>745.21000000000004</v>
      </c>
      <c r="G28" s="39"/>
      <c r="H28" s="45"/>
    </row>
    <row r="29" s="2" customFormat="1" ht="16.8" customHeight="1">
      <c r="A29" s="39"/>
      <c r="B29" s="45"/>
      <c r="C29" s="310" t="s">
        <v>1544</v>
      </c>
      <c r="D29" s="310" t="s">
        <v>2297</v>
      </c>
      <c r="E29" s="18" t="s">
        <v>238</v>
      </c>
      <c r="F29" s="311">
        <v>745.21000000000004</v>
      </c>
      <c r="G29" s="39"/>
      <c r="H29" s="45"/>
    </row>
    <row r="30" s="2" customFormat="1" ht="16.8" customHeight="1">
      <c r="A30" s="39"/>
      <c r="B30" s="45"/>
      <c r="C30" s="310" t="s">
        <v>1560</v>
      </c>
      <c r="D30" s="310" t="s">
        <v>1561</v>
      </c>
      <c r="E30" s="18" t="s">
        <v>262</v>
      </c>
      <c r="F30" s="311">
        <v>14.904</v>
      </c>
      <c r="G30" s="39"/>
      <c r="H30" s="45"/>
    </row>
    <row r="31" s="2" customFormat="1" ht="16.8" customHeight="1">
      <c r="A31" s="39"/>
      <c r="B31" s="45"/>
      <c r="C31" s="310" t="s">
        <v>1564</v>
      </c>
      <c r="D31" s="310" t="s">
        <v>1565</v>
      </c>
      <c r="E31" s="18" t="s">
        <v>238</v>
      </c>
      <c r="F31" s="311">
        <v>745.21000000000004</v>
      </c>
      <c r="G31" s="39"/>
      <c r="H31" s="45"/>
    </row>
    <row r="32" s="2" customFormat="1" ht="16.8" customHeight="1">
      <c r="A32" s="39"/>
      <c r="B32" s="45"/>
      <c r="C32" s="310" t="s">
        <v>1724</v>
      </c>
      <c r="D32" s="310" t="s">
        <v>2298</v>
      </c>
      <c r="E32" s="18" t="s">
        <v>238</v>
      </c>
      <c r="F32" s="311">
        <v>1840.085</v>
      </c>
      <c r="G32" s="39"/>
      <c r="H32" s="45"/>
    </row>
    <row r="33" s="2" customFormat="1" ht="16.8" customHeight="1">
      <c r="A33" s="39"/>
      <c r="B33" s="45"/>
      <c r="C33" s="310" t="s">
        <v>551</v>
      </c>
      <c r="D33" s="310" t="s">
        <v>2299</v>
      </c>
      <c r="E33" s="18" t="s">
        <v>238</v>
      </c>
      <c r="F33" s="311">
        <v>1206.7480000000001</v>
      </c>
      <c r="G33" s="39"/>
      <c r="H33" s="45"/>
    </row>
    <row r="34" s="2" customFormat="1" ht="16.8" customHeight="1">
      <c r="A34" s="39"/>
      <c r="B34" s="45"/>
      <c r="C34" s="310" t="s">
        <v>637</v>
      </c>
      <c r="D34" s="310" t="s">
        <v>2300</v>
      </c>
      <c r="E34" s="18" t="s">
        <v>262</v>
      </c>
      <c r="F34" s="311">
        <v>14.904</v>
      </c>
      <c r="G34" s="39"/>
      <c r="H34" s="45"/>
    </row>
    <row r="35" s="2" customFormat="1" ht="16.8" customHeight="1">
      <c r="A35" s="39"/>
      <c r="B35" s="45"/>
      <c r="C35" s="306" t="s">
        <v>116</v>
      </c>
      <c r="D35" s="307" t="s">
        <v>117</v>
      </c>
      <c r="E35" s="308" t="s">
        <v>1</v>
      </c>
      <c r="F35" s="309">
        <v>137.196</v>
      </c>
      <c r="G35" s="39"/>
      <c r="H35" s="45"/>
    </row>
    <row r="36" s="2" customFormat="1" ht="16.8" customHeight="1">
      <c r="A36" s="39"/>
      <c r="B36" s="45"/>
      <c r="C36" s="310" t="s">
        <v>1</v>
      </c>
      <c r="D36" s="310" t="s">
        <v>2301</v>
      </c>
      <c r="E36" s="18" t="s">
        <v>1</v>
      </c>
      <c r="F36" s="311">
        <v>67.671000000000006</v>
      </c>
      <c r="G36" s="39"/>
      <c r="H36" s="45"/>
    </row>
    <row r="37" s="2" customFormat="1" ht="16.8" customHeight="1">
      <c r="A37" s="39"/>
      <c r="B37" s="45"/>
      <c r="C37" s="310" t="s">
        <v>1</v>
      </c>
      <c r="D37" s="310" t="s">
        <v>2302</v>
      </c>
      <c r="E37" s="18" t="s">
        <v>1</v>
      </c>
      <c r="F37" s="311">
        <v>69.525000000000006</v>
      </c>
      <c r="G37" s="39"/>
      <c r="H37" s="45"/>
    </row>
    <row r="38" s="2" customFormat="1" ht="16.8" customHeight="1">
      <c r="A38" s="39"/>
      <c r="B38" s="45"/>
      <c r="C38" s="310" t="s">
        <v>1</v>
      </c>
      <c r="D38" s="310" t="s">
        <v>307</v>
      </c>
      <c r="E38" s="18" t="s">
        <v>1</v>
      </c>
      <c r="F38" s="311">
        <v>137.196</v>
      </c>
      <c r="G38" s="39"/>
      <c r="H38" s="45"/>
    </row>
    <row r="39" s="2" customFormat="1" ht="16.8" customHeight="1">
      <c r="A39" s="39"/>
      <c r="B39" s="45"/>
      <c r="C39" s="312" t="s">
        <v>2292</v>
      </c>
      <c r="D39" s="39"/>
      <c r="E39" s="39"/>
      <c r="F39" s="39"/>
      <c r="G39" s="39"/>
      <c r="H39" s="45"/>
    </row>
    <row r="40" s="2" customFormat="1" ht="16.8" customHeight="1">
      <c r="A40" s="39"/>
      <c r="B40" s="45"/>
      <c r="C40" s="310" t="s">
        <v>1043</v>
      </c>
      <c r="D40" s="310" t="s">
        <v>2294</v>
      </c>
      <c r="E40" s="18" t="s">
        <v>238</v>
      </c>
      <c r="F40" s="311">
        <v>181.31700000000001</v>
      </c>
      <c r="G40" s="39"/>
      <c r="H40" s="45"/>
    </row>
    <row r="41" s="2" customFormat="1" ht="16.8" customHeight="1">
      <c r="A41" s="39"/>
      <c r="B41" s="45"/>
      <c r="C41" s="310" t="s">
        <v>1065</v>
      </c>
      <c r="D41" s="310" t="s">
        <v>2295</v>
      </c>
      <c r="E41" s="18" t="s">
        <v>238</v>
      </c>
      <c r="F41" s="311">
        <v>220.33699999999999</v>
      </c>
      <c r="G41" s="39"/>
      <c r="H41" s="45"/>
    </row>
    <row r="42" s="2" customFormat="1" ht="16.8" customHeight="1">
      <c r="A42" s="39"/>
      <c r="B42" s="45"/>
      <c r="C42" s="310" t="s">
        <v>1724</v>
      </c>
      <c r="D42" s="310" t="s">
        <v>2298</v>
      </c>
      <c r="E42" s="18" t="s">
        <v>238</v>
      </c>
      <c r="F42" s="311">
        <v>1840.085</v>
      </c>
      <c r="G42" s="39"/>
      <c r="H42" s="45"/>
    </row>
    <row r="43" s="2" customFormat="1" ht="16.8" customHeight="1">
      <c r="A43" s="39"/>
      <c r="B43" s="45"/>
      <c r="C43" s="306" t="s">
        <v>112</v>
      </c>
      <c r="D43" s="307" t="s">
        <v>113</v>
      </c>
      <c r="E43" s="308" t="s">
        <v>1</v>
      </c>
      <c r="F43" s="309">
        <v>133.77699999999999</v>
      </c>
      <c r="G43" s="39"/>
      <c r="H43" s="45"/>
    </row>
    <row r="44" s="2" customFormat="1" ht="16.8" customHeight="1">
      <c r="A44" s="39"/>
      <c r="B44" s="45"/>
      <c r="C44" s="310" t="s">
        <v>1</v>
      </c>
      <c r="D44" s="310" t="s">
        <v>2303</v>
      </c>
      <c r="E44" s="18" t="s">
        <v>1</v>
      </c>
      <c r="F44" s="311">
        <v>45.170000000000002</v>
      </c>
      <c r="G44" s="39"/>
      <c r="H44" s="45"/>
    </row>
    <row r="45" s="2" customFormat="1" ht="16.8" customHeight="1">
      <c r="A45" s="39"/>
      <c r="B45" s="45"/>
      <c r="C45" s="310" t="s">
        <v>1</v>
      </c>
      <c r="D45" s="310" t="s">
        <v>2304</v>
      </c>
      <c r="E45" s="18" t="s">
        <v>1</v>
      </c>
      <c r="F45" s="311">
        <v>104.357</v>
      </c>
      <c r="G45" s="39"/>
      <c r="H45" s="45"/>
    </row>
    <row r="46" s="2" customFormat="1" ht="16.8" customHeight="1">
      <c r="A46" s="39"/>
      <c r="B46" s="45"/>
      <c r="C46" s="310" t="s">
        <v>1</v>
      </c>
      <c r="D46" s="310" t="s">
        <v>2305</v>
      </c>
      <c r="E46" s="18" t="s">
        <v>1</v>
      </c>
      <c r="F46" s="311">
        <v>-15.75</v>
      </c>
      <c r="G46" s="39"/>
      <c r="H46" s="45"/>
    </row>
    <row r="47" s="2" customFormat="1" ht="16.8" customHeight="1">
      <c r="A47" s="39"/>
      <c r="B47" s="45"/>
      <c r="C47" s="310" t="s">
        <v>1</v>
      </c>
      <c r="D47" s="310" t="s">
        <v>307</v>
      </c>
      <c r="E47" s="18" t="s">
        <v>1</v>
      </c>
      <c r="F47" s="311">
        <v>133.77699999999999</v>
      </c>
      <c r="G47" s="39"/>
      <c r="H47" s="45"/>
    </row>
    <row r="48" s="2" customFormat="1" ht="16.8" customHeight="1">
      <c r="A48" s="39"/>
      <c r="B48" s="45"/>
      <c r="C48" s="312" t="s">
        <v>2292</v>
      </c>
      <c r="D48" s="39"/>
      <c r="E48" s="39"/>
      <c r="F48" s="39"/>
      <c r="G48" s="39"/>
      <c r="H48" s="45"/>
    </row>
    <row r="49" s="2" customFormat="1" ht="16.8" customHeight="1">
      <c r="A49" s="39"/>
      <c r="B49" s="45"/>
      <c r="C49" s="310" t="s">
        <v>1098</v>
      </c>
      <c r="D49" s="310" t="s">
        <v>2306</v>
      </c>
      <c r="E49" s="18" t="s">
        <v>238</v>
      </c>
      <c r="F49" s="311">
        <v>137.78999999999999</v>
      </c>
      <c r="G49" s="39"/>
      <c r="H49" s="45"/>
    </row>
    <row r="50" s="2" customFormat="1" ht="16.8" customHeight="1">
      <c r="A50" s="39"/>
      <c r="B50" s="45"/>
      <c r="C50" s="310" t="s">
        <v>1103</v>
      </c>
      <c r="D50" s="310" t="s">
        <v>2307</v>
      </c>
      <c r="E50" s="18" t="s">
        <v>332</v>
      </c>
      <c r="F50" s="311">
        <v>148.64099999999999</v>
      </c>
      <c r="G50" s="39"/>
      <c r="H50" s="45"/>
    </row>
    <row r="51" s="2" customFormat="1" ht="16.8" customHeight="1">
      <c r="A51" s="39"/>
      <c r="B51" s="45"/>
      <c r="C51" s="310" t="s">
        <v>1524</v>
      </c>
      <c r="D51" s="310" t="s">
        <v>2308</v>
      </c>
      <c r="E51" s="18" t="s">
        <v>238</v>
      </c>
      <c r="F51" s="311">
        <v>133.77699999999999</v>
      </c>
      <c r="G51" s="39"/>
      <c r="H51" s="45"/>
    </row>
    <row r="52" s="2" customFormat="1" ht="16.8" customHeight="1">
      <c r="A52" s="39"/>
      <c r="B52" s="45"/>
      <c r="C52" s="310" t="s">
        <v>1528</v>
      </c>
      <c r="D52" s="310" t="s">
        <v>2309</v>
      </c>
      <c r="E52" s="18" t="s">
        <v>238</v>
      </c>
      <c r="F52" s="311">
        <v>133.77699999999999</v>
      </c>
      <c r="G52" s="39"/>
      <c r="H52" s="45"/>
    </row>
    <row r="53" s="2" customFormat="1" ht="16.8" customHeight="1">
      <c r="A53" s="39"/>
      <c r="B53" s="45"/>
      <c r="C53" s="310" t="s">
        <v>1610</v>
      </c>
      <c r="D53" s="310" t="s">
        <v>1611</v>
      </c>
      <c r="E53" s="18" t="s">
        <v>238</v>
      </c>
      <c r="F53" s="311">
        <v>133.77699999999999</v>
      </c>
      <c r="G53" s="39"/>
      <c r="H53" s="45"/>
    </row>
    <row r="54" s="2" customFormat="1" ht="16.8" customHeight="1">
      <c r="A54" s="39"/>
      <c r="B54" s="45"/>
      <c r="C54" s="310" t="s">
        <v>624</v>
      </c>
      <c r="D54" s="310" t="s">
        <v>2310</v>
      </c>
      <c r="E54" s="18" t="s">
        <v>262</v>
      </c>
      <c r="F54" s="311">
        <v>6.0199999999999996</v>
      </c>
      <c r="G54" s="39"/>
      <c r="H54" s="45"/>
    </row>
    <row r="55" s="2" customFormat="1" ht="16.8" customHeight="1">
      <c r="A55" s="39"/>
      <c r="B55" s="45"/>
      <c r="C55" s="306" t="s">
        <v>163</v>
      </c>
      <c r="D55" s="307" t="s">
        <v>164</v>
      </c>
      <c r="E55" s="308" t="s">
        <v>1</v>
      </c>
      <c r="F55" s="309">
        <v>977.53399999999999</v>
      </c>
      <c r="G55" s="39"/>
      <c r="H55" s="45"/>
    </row>
    <row r="56" s="2" customFormat="1" ht="16.8" customHeight="1">
      <c r="A56" s="39"/>
      <c r="B56" s="45"/>
      <c r="C56" s="310" t="s">
        <v>1</v>
      </c>
      <c r="D56" s="310" t="s">
        <v>2311</v>
      </c>
      <c r="E56" s="18" t="s">
        <v>1</v>
      </c>
      <c r="F56" s="311">
        <v>48.128</v>
      </c>
      <c r="G56" s="39"/>
      <c r="H56" s="45"/>
    </row>
    <row r="57" s="2" customFormat="1" ht="16.8" customHeight="1">
      <c r="A57" s="39"/>
      <c r="B57" s="45"/>
      <c r="C57" s="310" t="s">
        <v>1</v>
      </c>
      <c r="D57" s="310" t="s">
        <v>2312</v>
      </c>
      <c r="E57" s="18" t="s">
        <v>1</v>
      </c>
      <c r="F57" s="311">
        <v>115.79900000000001</v>
      </c>
      <c r="G57" s="39"/>
      <c r="H57" s="45"/>
    </row>
    <row r="58" s="2" customFormat="1" ht="16.8" customHeight="1">
      <c r="A58" s="39"/>
      <c r="B58" s="45"/>
      <c r="C58" s="310" t="s">
        <v>1</v>
      </c>
      <c r="D58" s="310" t="s">
        <v>2305</v>
      </c>
      <c r="E58" s="18" t="s">
        <v>1</v>
      </c>
      <c r="F58" s="311">
        <v>-15.75</v>
      </c>
      <c r="G58" s="39"/>
      <c r="H58" s="45"/>
    </row>
    <row r="59" s="2" customFormat="1" ht="16.8" customHeight="1">
      <c r="A59" s="39"/>
      <c r="B59" s="45"/>
      <c r="C59" s="310" t="s">
        <v>1</v>
      </c>
      <c r="D59" s="310" t="s">
        <v>548</v>
      </c>
      <c r="E59" s="18" t="s">
        <v>1</v>
      </c>
      <c r="F59" s="311">
        <v>148.17699999999999</v>
      </c>
      <c r="G59" s="39"/>
      <c r="H59" s="45"/>
    </row>
    <row r="60" s="2" customFormat="1" ht="16.8" customHeight="1">
      <c r="A60" s="39"/>
      <c r="B60" s="45"/>
      <c r="C60" s="310" t="s">
        <v>1</v>
      </c>
      <c r="D60" s="310" t="s">
        <v>2313</v>
      </c>
      <c r="E60" s="18" t="s">
        <v>1</v>
      </c>
      <c r="F60" s="311">
        <v>7.4089999999999998</v>
      </c>
      <c r="G60" s="39"/>
      <c r="H60" s="45"/>
    </row>
    <row r="61" s="2" customFormat="1" ht="16.8" customHeight="1">
      <c r="A61" s="39"/>
      <c r="B61" s="45"/>
      <c r="C61" s="310" t="s">
        <v>1</v>
      </c>
      <c r="D61" s="310" t="s">
        <v>1</v>
      </c>
      <c r="E61" s="18" t="s">
        <v>1</v>
      </c>
      <c r="F61" s="311">
        <v>0</v>
      </c>
      <c r="G61" s="39"/>
      <c r="H61" s="45"/>
    </row>
    <row r="62" s="2" customFormat="1" ht="16.8" customHeight="1">
      <c r="A62" s="39"/>
      <c r="B62" s="45"/>
      <c r="C62" s="310" t="s">
        <v>1</v>
      </c>
      <c r="D62" s="310" t="s">
        <v>2314</v>
      </c>
      <c r="E62" s="18" t="s">
        <v>1</v>
      </c>
      <c r="F62" s="311">
        <v>36.222999999999999</v>
      </c>
      <c r="G62" s="39"/>
      <c r="H62" s="45"/>
    </row>
    <row r="63" s="2" customFormat="1" ht="16.8" customHeight="1">
      <c r="A63" s="39"/>
      <c r="B63" s="45"/>
      <c r="C63" s="310" t="s">
        <v>1</v>
      </c>
      <c r="D63" s="310" t="s">
        <v>2315</v>
      </c>
      <c r="E63" s="18" t="s">
        <v>1</v>
      </c>
      <c r="F63" s="311">
        <v>87.733000000000004</v>
      </c>
      <c r="G63" s="39"/>
      <c r="H63" s="45"/>
    </row>
    <row r="64" s="2" customFormat="1" ht="16.8" customHeight="1">
      <c r="A64" s="39"/>
      <c r="B64" s="45"/>
      <c r="C64" s="310" t="s">
        <v>1</v>
      </c>
      <c r="D64" s="310" t="s">
        <v>2316</v>
      </c>
      <c r="E64" s="18" t="s">
        <v>1</v>
      </c>
      <c r="F64" s="311">
        <v>91.414000000000001</v>
      </c>
      <c r="G64" s="39"/>
      <c r="H64" s="45"/>
    </row>
    <row r="65" s="2" customFormat="1" ht="16.8" customHeight="1">
      <c r="A65" s="39"/>
      <c r="B65" s="45"/>
      <c r="C65" s="310" t="s">
        <v>1</v>
      </c>
      <c r="D65" s="310" t="s">
        <v>2317</v>
      </c>
      <c r="E65" s="18" t="s">
        <v>1</v>
      </c>
      <c r="F65" s="311">
        <v>22.757000000000001</v>
      </c>
      <c r="G65" s="39"/>
      <c r="H65" s="45"/>
    </row>
    <row r="66" s="2" customFormat="1" ht="16.8" customHeight="1">
      <c r="A66" s="39"/>
      <c r="B66" s="45"/>
      <c r="C66" s="310" t="s">
        <v>1</v>
      </c>
      <c r="D66" s="310" t="s">
        <v>2318</v>
      </c>
      <c r="E66" s="18" t="s">
        <v>1</v>
      </c>
      <c r="F66" s="311">
        <v>37.234999999999999</v>
      </c>
      <c r="G66" s="39"/>
      <c r="H66" s="45"/>
    </row>
    <row r="67" s="2" customFormat="1" ht="16.8" customHeight="1">
      <c r="A67" s="39"/>
      <c r="B67" s="45"/>
      <c r="C67" s="310" t="s">
        <v>1</v>
      </c>
      <c r="D67" s="310" t="s">
        <v>2319</v>
      </c>
      <c r="E67" s="18" t="s">
        <v>1</v>
      </c>
      <c r="F67" s="311">
        <v>-3.0579999999999998</v>
      </c>
      <c r="G67" s="39"/>
      <c r="H67" s="45"/>
    </row>
    <row r="68" s="2" customFormat="1" ht="16.8" customHeight="1">
      <c r="A68" s="39"/>
      <c r="B68" s="45"/>
      <c r="C68" s="310" t="s">
        <v>1</v>
      </c>
      <c r="D68" s="310" t="s">
        <v>2320</v>
      </c>
      <c r="E68" s="18" t="s">
        <v>1</v>
      </c>
      <c r="F68" s="311">
        <v>177.52699999999999</v>
      </c>
      <c r="G68" s="39"/>
      <c r="H68" s="45"/>
    </row>
    <row r="69" s="2" customFormat="1" ht="16.8" customHeight="1">
      <c r="A69" s="39"/>
      <c r="B69" s="45"/>
      <c r="C69" s="310" t="s">
        <v>1</v>
      </c>
      <c r="D69" s="310" t="s">
        <v>2321</v>
      </c>
      <c r="E69" s="18" t="s">
        <v>1</v>
      </c>
      <c r="F69" s="311">
        <v>110.026</v>
      </c>
      <c r="G69" s="39"/>
      <c r="H69" s="45"/>
    </row>
    <row r="70" s="2" customFormat="1" ht="16.8" customHeight="1">
      <c r="A70" s="39"/>
      <c r="B70" s="45"/>
      <c r="C70" s="310" t="s">
        <v>1</v>
      </c>
      <c r="D70" s="310" t="s">
        <v>2322</v>
      </c>
      <c r="E70" s="18" t="s">
        <v>1</v>
      </c>
      <c r="F70" s="311">
        <v>35.215000000000003</v>
      </c>
      <c r="G70" s="39"/>
      <c r="H70" s="45"/>
    </row>
    <row r="71" s="2" customFormat="1" ht="16.8" customHeight="1">
      <c r="A71" s="39"/>
      <c r="B71" s="45"/>
      <c r="C71" s="310" t="s">
        <v>1</v>
      </c>
      <c r="D71" s="310" t="s">
        <v>2323</v>
      </c>
      <c r="E71" s="18" t="s">
        <v>1</v>
      </c>
      <c r="F71" s="311">
        <v>124.714</v>
      </c>
      <c r="G71" s="39"/>
      <c r="H71" s="45"/>
    </row>
    <row r="72" s="2" customFormat="1" ht="16.8" customHeight="1">
      <c r="A72" s="39"/>
      <c r="B72" s="45"/>
      <c r="C72" s="310" t="s">
        <v>1</v>
      </c>
      <c r="D72" s="310" t="s">
        <v>2324</v>
      </c>
      <c r="E72" s="18" t="s">
        <v>1</v>
      </c>
      <c r="F72" s="311">
        <v>-3.1920000000000002</v>
      </c>
      <c r="G72" s="39"/>
      <c r="H72" s="45"/>
    </row>
    <row r="73" s="2" customFormat="1" ht="16.8" customHeight="1">
      <c r="A73" s="39"/>
      <c r="B73" s="45"/>
      <c r="C73" s="310" t="s">
        <v>1</v>
      </c>
      <c r="D73" s="310" t="s">
        <v>2325</v>
      </c>
      <c r="E73" s="18" t="s">
        <v>1</v>
      </c>
      <c r="F73" s="311">
        <v>65.861000000000004</v>
      </c>
      <c r="G73" s="39"/>
      <c r="H73" s="45"/>
    </row>
    <row r="74" s="2" customFormat="1" ht="16.8" customHeight="1">
      <c r="A74" s="39"/>
      <c r="B74" s="45"/>
      <c r="C74" s="310" t="s">
        <v>1</v>
      </c>
      <c r="D74" s="310" t="s">
        <v>548</v>
      </c>
      <c r="E74" s="18" t="s">
        <v>1</v>
      </c>
      <c r="F74" s="311">
        <v>789.86400000000003</v>
      </c>
      <c r="G74" s="39"/>
      <c r="H74" s="45"/>
    </row>
    <row r="75" s="2" customFormat="1" ht="16.8" customHeight="1">
      <c r="A75" s="39"/>
      <c r="B75" s="45"/>
      <c r="C75" s="310" t="s">
        <v>1</v>
      </c>
      <c r="D75" s="310" t="s">
        <v>2326</v>
      </c>
      <c r="E75" s="18" t="s">
        <v>1</v>
      </c>
      <c r="F75" s="311">
        <v>39.493000000000002</v>
      </c>
      <c r="G75" s="39"/>
      <c r="H75" s="45"/>
    </row>
    <row r="76" s="2" customFormat="1" ht="16.8" customHeight="1">
      <c r="A76" s="39"/>
      <c r="B76" s="45"/>
      <c r="C76" s="310" t="s">
        <v>1</v>
      </c>
      <c r="D76" s="310" t="s">
        <v>307</v>
      </c>
      <c r="E76" s="18" t="s">
        <v>1</v>
      </c>
      <c r="F76" s="311">
        <v>977.53399999999999</v>
      </c>
      <c r="G76" s="39"/>
      <c r="H76" s="45"/>
    </row>
    <row r="77" s="2" customFormat="1" ht="16.8" customHeight="1">
      <c r="A77" s="39"/>
      <c r="B77" s="45"/>
      <c r="C77" s="312" t="s">
        <v>2292</v>
      </c>
      <c r="D77" s="39"/>
      <c r="E77" s="39"/>
      <c r="F77" s="39"/>
      <c r="G77" s="39"/>
      <c r="H77" s="45"/>
    </row>
    <row r="78" s="2" customFormat="1" ht="16.8" customHeight="1">
      <c r="A78" s="39"/>
      <c r="B78" s="45"/>
      <c r="C78" s="310" t="s">
        <v>1071</v>
      </c>
      <c r="D78" s="310" t="s">
        <v>2327</v>
      </c>
      <c r="E78" s="18" t="s">
        <v>238</v>
      </c>
      <c r="F78" s="311">
        <v>1006.86</v>
      </c>
      <c r="G78" s="39"/>
      <c r="H78" s="45"/>
    </row>
    <row r="79" s="2" customFormat="1" ht="16.8" customHeight="1">
      <c r="A79" s="39"/>
      <c r="B79" s="45"/>
      <c r="C79" s="310" t="s">
        <v>1076</v>
      </c>
      <c r="D79" s="310" t="s">
        <v>2328</v>
      </c>
      <c r="E79" s="18" t="s">
        <v>332</v>
      </c>
      <c r="F79" s="311">
        <v>906.34900000000005</v>
      </c>
      <c r="G79" s="39"/>
      <c r="H79" s="45"/>
    </row>
    <row r="80" s="2" customFormat="1" ht="16.8" customHeight="1">
      <c r="A80" s="39"/>
      <c r="B80" s="45"/>
      <c r="C80" s="310" t="s">
        <v>1093</v>
      </c>
      <c r="D80" s="310" t="s">
        <v>2329</v>
      </c>
      <c r="E80" s="18" t="s">
        <v>248</v>
      </c>
      <c r="F80" s="311">
        <v>27.138000000000002</v>
      </c>
      <c r="G80" s="39"/>
      <c r="H80" s="45"/>
    </row>
    <row r="81" s="2" customFormat="1" ht="16.8" customHeight="1">
      <c r="A81" s="39"/>
      <c r="B81" s="45"/>
      <c r="C81" s="310" t="s">
        <v>1369</v>
      </c>
      <c r="D81" s="310" t="s">
        <v>2330</v>
      </c>
      <c r="E81" s="18" t="s">
        <v>238</v>
      </c>
      <c r="F81" s="311">
        <v>977.53399999999999</v>
      </c>
      <c r="G81" s="39"/>
      <c r="H81" s="45"/>
    </row>
    <row r="82" s="2" customFormat="1" ht="16.8" customHeight="1">
      <c r="A82" s="39"/>
      <c r="B82" s="45"/>
      <c r="C82" s="310" t="s">
        <v>1440</v>
      </c>
      <c r="D82" s="310" t="s">
        <v>2331</v>
      </c>
      <c r="E82" s="18" t="s">
        <v>238</v>
      </c>
      <c r="F82" s="311">
        <v>977.53399999999999</v>
      </c>
      <c r="G82" s="39"/>
      <c r="H82" s="45"/>
    </row>
    <row r="83" s="2" customFormat="1" ht="16.8" customHeight="1">
      <c r="A83" s="39"/>
      <c r="B83" s="45"/>
      <c r="C83" s="310" t="s">
        <v>1444</v>
      </c>
      <c r="D83" s="310" t="s">
        <v>2332</v>
      </c>
      <c r="E83" s="18" t="s">
        <v>238</v>
      </c>
      <c r="F83" s="311">
        <v>977.53399999999999</v>
      </c>
      <c r="G83" s="39"/>
      <c r="H83" s="45"/>
    </row>
    <row r="84" s="2" customFormat="1" ht="16.8" customHeight="1">
      <c r="A84" s="39"/>
      <c r="B84" s="45"/>
      <c r="C84" s="310" t="s">
        <v>1448</v>
      </c>
      <c r="D84" s="310" t="s">
        <v>2333</v>
      </c>
      <c r="E84" s="18" t="s">
        <v>565</v>
      </c>
      <c r="F84" s="311">
        <v>422.88099999999997</v>
      </c>
      <c r="G84" s="39"/>
      <c r="H84" s="45"/>
    </row>
    <row r="85" s="2" customFormat="1" ht="16.8" customHeight="1">
      <c r="A85" s="39"/>
      <c r="B85" s="45"/>
      <c r="C85" s="310" t="s">
        <v>1497</v>
      </c>
      <c r="D85" s="310" t="s">
        <v>2334</v>
      </c>
      <c r="E85" s="18" t="s">
        <v>565</v>
      </c>
      <c r="F85" s="311">
        <v>1812.348</v>
      </c>
      <c r="G85" s="39"/>
      <c r="H85" s="45"/>
    </row>
    <row r="86" s="2" customFormat="1" ht="16.8" customHeight="1">
      <c r="A86" s="39"/>
      <c r="B86" s="45"/>
      <c r="C86" s="310" t="s">
        <v>1574</v>
      </c>
      <c r="D86" s="310" t="s">
        <v>2335</v>
      </c>
      <c r="E86" s="18" t="s">
        <v>238</v>
      </c>
      <c r="F86" s="311">
        <v>1026.4110000000001</v>
      </c>
      <c r="G86" s="39"/>
      <c r="H86" s="45"/>
    </row>
    <row r="87" s="2" customFormat="1" ht="16.8" customHeight="1">
      <c r="A87" s="39"/>
      <c r="B87" s="45"/>
      <c r="C87" s="310" t="s">
        <v>1606</v>
      </c>
      <c r="D87" s="310" t="s">
        <v>2336</v>
      </c>
      <c r="E87" s="18" t="s">
        <v>238</v>
      </c>
      <c r="F87" s="311">
        <v>1026.4110000000001</v>
      </c>
      <c r="G87" s="39"/>
      <c r="H87" s="45"/>
    </row>
    <row r="88" s="2" customFormat="1" ht="16.8" customHeight="1">
      <c r="A88" s="39"/>
      <c r="B88" s="45"/>
      <c r="C88" s="310" t="s">
        <v>1453</v>
      </c>
      <c r="D88" s="310" t="s">
        <v>1454</v>
      </c>
      <c r="E88" s="18" t="s">
        <v>565</v>
      </c>
      <c r="F88" s="311">
        <v>439.79599999999999</v>
      </c>
      <c r="G88" s="39"/>
      <c r="H88" s="45"/>
    </row>
    <row r="89" s="2" customFormat="1" ht="16.8" customHeight="1">
      <c r="A89" s="39"/>
      <c r="B89" s="45"/>
      <c r="C89" s="310" t="s">
        <v>1086</v>
      </c>
      <c r="D89" s="310" t="s">
        <v>1087</v>
      </c>
      <c r="E89" s="18" t="s">
        <v>248</v>
      </c>
      <c r="F89" s="311">
        <v>19.806999999999999</v>
      </c>
      <c r="G89" s="39"/>
      <c r="H89" s="45"/>
    </row>
    <row r="90" s="2" customFormat="1" ht="16.8" customHeight="1">
      <c r="A90" s="39"/>
      <c r="B90" s="45"/>
      <c r="C90" s="306" t="s">
        <v>179</v>
      </c>
      <c r="D90" s="307" t="s">
        <v>180</v>
      </c>
      <c r="E90" s="308" t="s">
        <v>1</v>
      </c>
      <c r="F90" s="309">
        <v>56.311999999999998</v>
      </c>
      <c r="G90" s="39"/>
      <c r="H90" s="45"/>
    </row>
    <row r="91" s="2" customFormat="1" ht="16.8" customHeight="1">
      <c r="A91" s="39"/>
      <c r="B91" s="45"/>
      <c r="C91" s="310" t="s">
        <v>1</v>
      </c>
      <c r="D91" s="310" t="s">
        <v>1406</v>
      </c>
      <c r="E91" s="18" t="s">
        <v>1</v>
      </c>
      <c r="F91" s="311">
        <v>56.311999999999998</v>
      </c>
      <c r="G91" s="39"/>
      <c r="H91" s="45"/>
    </row>
    <row r="92" s="2" customFormat="1" ht="16.8" customHeight="1">
      <c r="A92" s="39"/>
      <c r="B92" s="45"/>
      <c r="C92" s="312" t="s">
        <v>2292</v>
      </c>
      <c r="D92" s="39"/>
      <c r="E92" s="39"/>
      <c r="F92" s="39"/>
      <c r="G92" s="39"/>
      <c r="H92" s="45"/>
    </row>
    <row r="93" s="2" customFormat="1" ht="16.8" customHeight="1">
      <c r="A93" s="39"/>
      <c r="B93" s="45"/>
      <c r="C93" s="310" t="s">
        <v>1584</v>
      </c>
      <c r="D93" s="310" t="s">
        <v>2337</v>
      </c>
      <c r="E93" s="18" t="s">
        <v>332</v>
      </c>
      <c r="F93" s="311">
        <v>56.311999999999998</v>
      </c>
      <c r="G93" s="39"/>
      <c r="H93" s="45"/>
    </row>
    <row r="94" s="2" customFormat="1" ht="16.8" customHeight="1">
      <c r="A94" s="39"/>
      <c r="B94" s="45"/>
      <c r="C94" s="310" t="s">
        <v>1378</v>
      </c>
      <c r="D94" s="310" t="s">
        <v>1379</v>
      </c>
      <c r="E94" s="18" t="s">
        <v>565</v>
      </c>
      <c r="F94" s="311">
        <v>723.85699999999997</v>
      </c>
      <c r="G94" s="39"/>
      <c r="H94" s="45"/>
    </row>
    <row r="95" s="2" customFormat="1" ht="16.8" customHeight="1">
      <c r="A95" s="39"/>
      <c r="B95" s="45"/>
      <c r="C95" s="310" t="s">
        <v>1408</v>
      </c>
      <c r="D95" s="310" t="s">
        <v>1409</v>
      </c>
      <c r="E95" s="18" t="s">
        <v>565</v>
      </c>
      <c r="F95" s="311">
        <v>384.35000000000002</v>
      </c>
      <c r="G95" s="39"/>
      <c r="H95" s="45"/>
    </row>
    <row r="96" s="2" customFormat="1" ht="16.8" customHeight="1">
      <c r="A96" s="39"/>
      <c r="B96" s="45"/>
      <c r="C96" s="310" t="s">
        <v>1414</v>
      </c>
      <c r="D96" s="310" t="s">
        <v>1415</v>
      </c>
      <c r="E96" s="18" t="s">
        <v>332</v>
      </c>
      <c r="F96" s="311">
        <v>128.11699999999999</v>
      </c>
      <c r="G96" s="39"/>
      <c r="H96" s="45"/>
    </row>
    <row r="97" s="2" customFormat="1" ht="16.8" customHeight="1">
      <c r="A97" s="39"/>
      <c r="B97" s="45"/>
      <c r="C97" s="306" t="s">
        <v>187</v>
      </c>
      <c r="D97" s="307" t="s">
        <v>188</v>
      </c>
      <c r="E97" s="308" t="s">
        <v>1</v>
      </c>
      <c r="F97" s="309">
        <v>11.576000000000001</v>
      </c>
      <c r="G97" s="39"/>
      <c r="H97" s="45"/>
    </row>
    <row r="98" s="2" customFormat="1" ht="16.8" customHeight="1">
      <c r="A98" s="39"/>
      <c r="B98" s="45"/>
      <c r="C98" s="310" t="s">
        <v>1</v>
      </c>
      <c r="D98" s="310" t="s">
        <v>2338</v>
      </c>
      <c r="E98" s="18" t="s">
        <v>1</v>
      </c>
      <c r="F98" s="311">
        <v>11.576000000000001</v>
      </c>
      <c r="G98" s="39"/>
      <c r="H98" s="45"/>
    </row>
    <row r="99" s="2" customFormat="1" ht="16.8" customHeight="1">
      <c r="A99" s="39"/>
      <c r="B99" s="45"/>
      <c r="C99" s="312" t="s">
        <v>2292</v>
      </c>
      <c r="D99" s="39"/>
      <c r="E99" s="39"/>
      <c r="F99" s="39"/>
      <c r="G99" s="39"/>
      <c r="H99" s="45"/>
    </row>
    <row r="100" s="2" customFormat="1" ht="16.8" customHeight="1">
      <c r="A100" s="39"/>
      <c r="B100" s="45"/>
      <c r="C100" s="310" t="s">
        <v>352</v>
      </c>
      <c r="D100" s="310" t="s">
        <v>2339</v>
      </c>
      <c r="E100" s="18" t="s">
        <v>238</v>
      </c>
      <c r="F100" s="311">
        <v>11.923</v>
      </c>
      <c r="G100" s="39"/>
      <c r="H100" s="45"/>
    </row>
    <row r="101" s="2" customFormat="1" ht="16.8" customHeight="1">
      <c r="A101" s="39"/>
      <c r="B101" s="45"/>
      <c r="C101" s="310" t="s">
        <v>415</v>
      </c>
      <c r="D101" s="310" t="s">
        <v>2340</v>
      </c>
      <c r="E101" s="18" t="s">
        <v>238</v>
      </c>
      <c r="F101" s="311">
        <v>102.553</v>
      </c>
      <c r="G101" s="39"/>
      <c r="H101" s="45"/>
    </row>
    <row r="102" s="2" customFormat="1" ht="16.8" customHeight="1">
      <c r="A102" s="39"/>
      <c r="B102" s="45"/>
      <c r="C102" s="310" t="s">
        <v>1757</v>
      </c>
      <c r="D102" s="310" t="s">
        <v>2341</v>
      </c>
      <c r="E102" s="18" t="s">
        <v>238</v>
      </c>
      <c r="F102" s="311">
        <v>11.576000000000001</v>
      </c>
      <c r="G102" s="39"/>
      <c r="H102" s="45"/>
    </row>
    <row r="103" s="2" customFormat="1" ht="16.8" customHeight="1">
      <c r="A103" s="39"/>
      <c r="B103" s="45"/>
      <c r="C103" s="306" t="s">
        <v>119</v>
      </c>
      <c r="D103" s="307" t="s">
        <v>120</v>
      </c>
      <c r="E103" s="308" t="s">
        <v>1</v>
      </c>
      <c r="F103" s="309">
        <v>1768.8</v>
      </c>
      <c r="G103" s="39"/>
      <c r="H103" s="45"/>
    </row>
    <row r="104" s="2" customFormat="1" ht="16.8" customHeight="1">
      <c r="A104" s="39"/>
      <c r="B104" s="45"/>
      <c r="C104" s="310" t="s">
        <v>1</v>
      </c>
      <c r="D104" s="310" t="s">
        <v>2342</v>
      </c>
      <c r="E104" s="18" t="s">
        <v>1</v>
      </c>
      <c r="F104" s="311">
        <v>1637.9000000000001</v>
      </c>
      <c r="G104" s="39"/>
      <c r="H104" s="45"/>
    </row>
    <row r="105" s="2" customFormat="1" ht="16.8" customHeight="1">
      <c r="A105" s="39"/>
      <c r="B105" s="45"/>
      <c r="C105" s="310" t="s">
        <v>1</v>
      </c>
      <c r="D105" s="310" t="s">
        <v>2343</v>
      </c>
      <c r="E105" s="18" t="s">
        <v>1</v>
      </c>
      <c r="F105" s="311">
        <v>130.90000000000001</v>
      </c>
      <c r="G105" s="39"/>
      <c r="H105" s="45"/>
    </row>
    <row r="106" s="2" customFormat="1" ht="16.8" customHeight="1">
      <c r="A106" s="39"/>
      <c r="B106" s="45"/>
      <c r="C106" s="310" t="s">
        <v>1</v>
      </c>
      <c r="D106" s="310" t="s">
        <v>307</v>
      </c>
      <c r="E106" s="18" t="s">
        <v>1</v>
      </c>
      <c r="F106" s="311">
        <v>1768.8</v>
      </c>
      <c r="G106" s="39"/>
      <c r="H106" s="45"/>
    </row>
    <row r="107" s="2" customFormat="1" ht="16.8" customHeight="1">
      <c r="A107" s="39"/>
      <c r="B107" s="45"/>
      <c r="C107" s="312" t="s">
        <v>2292</v>
      </c>
      <c r="D107" s="39"/>
      <c r="E107" s="39"/>
      <c r="F107" s="39"/>
      <c r="G107" s="39"/>
      <c r="H107" s="45"/>
    </row>
    <row r="108" s="2" customFormat="1" ht="16.8" customHeight="1">
      <c r="A108" s="39"/>
      <c r="B108" s="45"/>
      <c r="C108" s="310" t="s">
        <v>477</v>
      </c>
      <c r="D108" s="310" t="s">
        <v>2344</v>
      </c>
      <c r="E108" s="18" t="s">
        <v>238</v>
      </c>
      <c r="F108" s="311">
        <v>1768.8</v>
      </c>
      <c r="G108" s="39"/>
      <c r="H108" s="45"/>
    </row>
    <row r="109" s="2" customFormat="1">
      <c r="A109" s="39"/>
      <c r="B109" s="45"/>
      <c r="C109" s="310" t="s">
        <v>481</v>
      </c>
      <c r="D109" s="310" t="s">
        <v>482</v>
      </c>
      <c r="E109" s="18" t="s">
        <v>238</v>
      </c>
      <c r="F109" s="311">
        <v>171072</v>
      </c>
      <c r="G109" s="39"/>
      <c r="H109" s="45"/>
    </row>
    <row r="110" s="2" customFormat="1" ht="16.8" customHeight="1">
      <c r="A110" s="39"/>
      <c r="B110" s="45"/>
      <c r="C110" s="310" t="s">
        <v>488</v>
      </c>
      <c r="D110" s="310" t="s">
        <v>2345</v>
      </c>
      <c r="E110" s="18" t="s">
        <v>238</v>
      </c>
      <c r="F110" s="311">
        <v>1768.8</v>
      </c>
      <c r="G110" s="39"/>
      <c r="H110" s="45"/>
    </row>
    <row r="111" s="2" customFormat="1" ht="16.8" customHeight="1">
      <c r="A111" s="39"/>
      <c r="B111" s="45"/>
      <c r="C111" s="310" t="s">
        <v>506</v>
      </c>
      <c r="D111" s="310" t="s">
        <v>2346</v>
      </c>
      <c r="E111" s="18" t="s">
        <v>238</v>
      </c>
      <c r="F111" s="311">
        <v>1768.8</v>
      </c>
      <c r="G111" s="39"/>
      <c r="H111" s="45"/>
    </row>
    <row r="112" s="2" customFormat="1" ht="16.8" customHeight="1">
      <c r="A112" s="39"/>
      <c r="B112" s="45"/>
      <c r="C112" s="310" t="s">
        <v>510</v>
      </c>
      <c r="D112" s="310" t="s">
        <v>511</v>
      </c>
      <c r="E112" s="18" t="s">
        <v>238</v>
      </c>
      <c r="F112" s="311">
        <v>318384</v>
      </c>
      <c r="G112" s="39"/>
      <c r="H112" s="45"/>
    </row>
    <row r="113" s="2" customFormat="1" ht="16.8" customHeight="1">
      <c r="A113" s="39"/>
      <c r="B113" s="45"/>
      <c r="C113" s="310" t="s">
        <v>515</v>
      </c>
      <c r="D113" s="310" t="s">
        <v>2347</v>
      </c>
      <c r="E113" s="18" t="s">
        <v>238</v>
      </c>
      <c r="F113" s="311">
        <v>1768.8</v>
      </c>
      <c r="G113" s="39"/>
      <c r="H113" s="45"/>
    </row>
    <row r="114" s="2" customFormat="1" ht="16.8" customHeight="1">
      <c r="A114" s="39"/>
      <c r="B114" s="45"/>
      <c r="C114" s="306" t="s">
        <v>2348</v>
      </c>
      <c r="D114" s="307" t="s">
        <v>2349</v>
      </c>
      <c r="E114" s="308" t="s">
        <v>1</v>
      </c>
      <c r="F114" s="309">
        <v>279.80000000000001</v>
      </c>
      <c r="G114" s="39"/>
      <c r="H114" s="45"/>
    </row>
    <row r="115" s="2" customFormat="1" ht="16.8" customHeight="1">
      <c r="A115" s="39"/>
      <c r="B115" s="45"/>
      <c r="C115" s="310" t="s">
        <v>1</v>
      </c>
      <c r="D115" s="310" t="s">
        <v>2350</v>
      </c>
      <c r="E115" s="18" t="s">
        <v>1</v>
      </c>
      <c r="F115" s="311">
        <v>148.90000000000001</v>
      </c>
      <c r="G115" s="39"/>
      <c r="H115" s="45"/>
    </row>
    <row r="116" s="2" customFormat="1" ht="16.8" customHeight="1">
      <c r="A116" s="39"/>
      <c r="B116" s="45"/>
      <c r="C116" s="310" t="s">
        <v>1</v>
      </c>
      <c r="D116" s="310" t="s">
        <v>2343</v>
      </c>
      <c r="E116" s="18" t="s">
        <v>1</v>
      </c>
      <c r="F116" s="311">
        <v>130.90000000000001</v>
      </c>
      <c r="G116" s="39"/>
      <c r="H116" s="45"/>
    </row>
    <row r="117" s="2" customFormat="1" ht="16.8" customHeight="1">
      <c r="A117" s="39"/>
      <c r="B117" s="45"/>
      <c r="C117" s="310" t="s">
        <v>1</v>
      </c>
      <c r="D117" s="310" t="s">
        <v>307</v>
      </c>
      <c r="E117" s="18" t="s">
        <v>1</v>
      </c>
      <c r="F117" s="311">
        <v>279.80000000000001</v>
      </c>
      <c r="G117" s="39"/>
      <c r="H117" s="45"/>
    </row>
    <row r="118" s="2" customFormat="1" ht="16.8" customHeight="1">
      <c r="A118" s="39"/>
      <c r="B118" s="45"/>
      <c r="C118" s="306" t="s">
        <v>2351</v>
      </c>
      <c r="D118" s="307" t="s">
        <v>2352</v>
      </c>
      <c r="E118" s="308" t="s">
        <v>1</v>
      </c>
      <c r="F118" s="309">
        <v>1489</v>
      </c>
      <c r="G118" s="39"/>
      <c r="H118" s="45"/>
    </row>
    <row r="119" s="2" customFormat="1" ht="16.8" customHeight="1">
      <c r="A119" s="39"/>
      <c r="B119" s="45"/>
      <c r="C119" s="310" t="s">
        <v>1</v>
      </c>
      <c r="D119" s="310" t="s">
        <v>2353</v>
      </c>
      <c r="E119" s="18" t="s">
        <v>1</v>
      </c>
      <c r="F119" s="311">
        <v>1489</v>
      </c>
      <c r="G119" s="39"/>
      <c r="H119" s="45"/>
    </row>
    <row r="120" s="2" customFormat="1" ht="16.8" customHeight="1">
      <c r="A120" s="39"/>
      <c r="B120" s="45"/>
      <c r="C120" s="306" t="s">
        <v>169</v>
      </c>
      <c r="D120" s="307" t="s">
        <v>170</v>
      </c>
      <c r="E120" s="308" t="s">
        <v>1</v>
      </c>
      <c r="F120" s="309">
        <v>68.072999999999993</v>
      </c>
      <c r="G120" s="39"/>
      <c r="H120" s="45"/>
    </row>
    <row r="121" s="2" customFormat="1" ht="16.8" customHeight="1">
      <c r="A121" s="39"/>
      <c r="B121" s="45"/>
      <c r="C121" s="310" t="s">
        <v>1</v>
      </c>
      <c r="D121" s="310" t="s">
        <v>2354</v>
      </c>
      <c r="E121" s="18" t="s">
        <v>1</v>
      </c>
      <c r="F121" s="311">
        <v>0</v>
      </c>
      <c r="G121" s="39"/>
      <c r="H121" s="45"/>
    </row>
    <row r="122" s="2" customFormat="1" ht="16.8" customHeight="1">
      <c r="A122" s="39"/>
      <c r="B122" s="45"/>
      <c r="C122" s="310" t="s">
        <v>1</v>
      </c>
      <c r="D122" s="310" t="s">
        <v>2355</v>
      </c>
      <c r="E122" s="18" t="s">
        <v>1</v>
      </c>
      <c r="F122" s="311">
        <v>68.072999999999993</v>
      </c>
      <c r="G122" s="39"/>
      <c r="H122" s="45"/>
    </row>
    <row r="123" s="2" customFormat="1" ht="16.8" customHeight="1">
      <c r="A123" s="39"/>
      <c r="B123" s="45"/>
      <c r="C123" s="312" t="s">
        <v>2292</v>
      </c>
      <c r="D123" s="39"/>
      <c r="E123" s="39"/>
      <c r="F123" s="39"/>
      <c r="G123" s="39"/>
      <c r="H123" s="45"/>
    </row>
    <row r="124" s="2" customFormat="1" ht="16.8" customHeight="1">
      <c r="A124" s="39"/>
      <c r="B124" s="45"/>
      <c r="C124" s="310" t="s">
        <v>1399</v>
      </c>
      <c r="D124" s="310" t="s">
        <v>2356</v>
      </c>
      <c r="E124" s="18" t="s">
        <v>332</v>
      </c>
      <c r="F124" s="311">
        <v>68.072999999999993</v>
      </c>
      <c r="G124" s="39"/>
      <c r="H124" s="45"/>
    </row>
    <row r="125" s="2" customFormat="1" ht="16.8" customHeight="1">
      <c r="A125" s="39"/>
      <c r="B125" s="45"/>
      <c r="C125" s="310" t="s">
        <v>1408</v>
      </c>
      <c r="D125" s="310" t="s">
        <v>1409</v>
      </c>
      <c r="E125" s="18" t="s">
        <v>565</v>
      </c>
      <c r="F125" s="311">
        <v>384.35000000000002</v>
      </c>
      <c r="G125" s="39"/>
      <c r="H125" s="45"/>
    </row>
    <row r="126" s="2" customFormat="1" ht="16.8" customHeight="1">
      <c r="A126" s="39"/>
      <c r="B126" s="45"/>
      <c r="C126" s="310" t="s">
        <v>1414</v>
      </c>
      <c r="D126" s="310" t="s">
        <v>1415</v>
      </c>
      <c r="E126" s="18" t="s">
        <v>332</v>
      </c>
      <c r="F126" s="311">
        <v>128.11699999999999</v>
      </c>
      <c r="G126" s="39"/>
      <c r="H126" s="45"/>
    </row>
    <row r="127" s="2" customFormat="1" ht="16.8" customHeight="1">
      <c r="A127" s="39"/>
      <c r="B127" s="45"/>
      <c r="C127" s="306" t="s">
        <v>176</v>
      </c>
      <c r="D127" s="307" t="s">
        <v>177</v>
      </c>
      <c r="E127" s="308" t="s">
        <v>1</v>
      </c>
      <c r="F127" s="309">
        <v>128.43799999999999</v>
      </c>
      <c r="G127" s="39"/>
      <c r="H127" s="45"/>
    </row>
    <row r="128" s="2" customFormat="1" ht="16.8" customHeight="1">
      <c r="A128" s="39"/>
      <c r="B128" s="45"/>
      <c r="C128" s="310" t="s">
        <v>1</v>
      </c>
      <c r="D128" s="310" t="s">
        <v>2357</v>
      </c>
      <c r="E128" s="18" t="s">
        <v>1</v>
      </c>
      <c r="F128" s="311">
        <v>0</v>
      </c>
      <c r="G128" s="39"/>
      <c r="H128" s="45"/>
    </row>
    <row r="129" s="2" customFormat="1" ht="16.8" customHeight="1">
      <c r="A129" s="39"/>
      <c r="B129" s="45"/>
      <c r="C129" s="310" t="s">
        <v>1</v>
      </c>
      <c r="D129" s="310" t="s">
        <v>2358</v>
      </c>
      <c r="E129" s="18" t="s">
        <v>1</v>
      </c>
      <c r="F129" s="311">
        <v>30.059999999999999</v>
      </c>
      <c r="G129" s="39"/>
      <c r="H129" s="45"/>
    </row>
    <row r="130" s="2" customFormat="1" ht="16.8" customHeight="1">
      <c r="A130" s="39"/>
      <c r="B130" s="45"/>
      <c r="C130" s="310" t="s">
        <v>1</v>
      </c>
      <c r="D130" s="310" t="s">
        <v>2359</v>
      </c>
      <c r="E130" s="18" t="s">
        <v>1</v>
      </c>
      <c r="F130" s="311">
        <v>32.984000000000002</v>
      </c>
      <c r="G130" s="39"/>
      <c r="H130" s="45"/>
    </row>
    <row r="131" s="2" customFormat="1" ht="16.8" customHeight="1">
      <c r="A131" s="39"/>
      <c r="B131" s="45"/>
      <c r="C131" s="310" t="s">
        <v>1</v>
      </c>
      <c r="D131" s="310" t="s">
        <v>2360</v>
      </c>
      <c r="E131" s="18" t="s">
        <v>1</v>
      </c>
      <c r="F131" s="311">
        <v>65.394000000000005</v>
      </c>
      <c r="G131" s="39"/>
      <c r="H131" s="45"/>
    </row>
    <row r="132" s="2" customFormat="1" ht="16.8" customHeight="1">
      <c r="A132" s="39"/>
      <c r="B132" s="45"/>
      <c r="C132" s="310" t="s">
        <v>1</v>
      </c>
      <c r="D132" s="310" t="s">
        <v>307</v>
      </c>
      <c r="E132" s="18" t="s">
        <v>1</v>
      </c>
      <c r="F132" s="311">
        <v>128.43799999999999</v>
      </c>
      <c r="G132" s="39"/>
      <c r="H132" s="45"/>
    </row>
    <row r="133" s="2" customFormat="1" ht="16.8" customHeight="1">
      <c r="A133" s="39"/>
      <c r="B133" s="45"/>
      <c r="C133" s="312" t="s">
        <v>2292</v>
      </c>
      <c r="D133" s="39"/>
      <c r="E133" s="39"/>
      <c r="F133" s="39"/>
      <c r="G133" s="39"/>
      <c r="H133" s="45"/>
    </row>
    <row r="134" s="2" customFormat="1" ht="16.8" customHeight="1">
      <c r="A134" s="39"/>
      <c r="B134" s="45"/>
      <c r="C134" s="310" t="s">
        <v>1390</v>
      </c>
      <c r="D134" s="310" t="s">
        <v>2361</v>
      </c>
      <c r="E134" s="18" t="s">
        <v>332</v>
      </c>
      <c r="F134" s="311">
        <v>128.43799999999999</v>
      </c>
      <c r="G134" s="39"/>
      <c r="H134" s="45"/>
    </row>
    <row r="135" s="2" customFormat="1" ht="16.8" customHeight="1">
      <c r="A135" s="39"/>
      <c r="B135" s="45"/>
      <c r="C135" s="310" t="s">
        <v>1598</v>
      </c>
      <c r="D135" s="310" t="s">
        <v>2362</v>
      </c>
      <c r="E135" s="18" t="s">
        <v>332</v>
      </c>
      <c r="F135" s="311">
        <v>132.291</v>
      </c>
      <c r="G135" s="39"/>
      <c r="H135" s="45"/>
    </row>
    <row r="136" s="2" customFormat="1" ht="16.8" customHeight="1">
      <c r="A136" s="39"/>
      <c r="B136" s="45"/>
      <c r="C136" s="310" t="s">
        <v>1384</v>
      </c>
      <c r="D136" s="310" t="s">
        <v>1385</v>
      </c>
      <c r="E136" s="18" t="s">
        <v>565</v>
      </c>
      <c r="F136" s="311">
        <v>825.49699999999996</v>
      </c>
      <c r="G136" s="39"/>
      <c r="H136" s="45"/>
    </row>
    <row r="137" s="2" customFormat="1" ht="16.8" customHeight="1">
      <c r="A137" s="39"/>
      <c r="B137" s="45"/>
      <c r="C137" s="306" t="s">
        <v>160</v>
      </c>
      <c r="D137" s="307" t="s">
        <v>161</v>
      </c>
      <c r="E137" s="308" t="s">
        <v>1</v>
      </c>
      <c r="F137" s="309">
        <v>107.43000000000001</v>
      </c>
      <c r="G137" s="39"/>
      <c r="H137" s="45"/>
    </row>
    <row r="138" s="2" customFormat="1" ht="16.8" customHeight="1">
      <c r="A138" s="39"/>
      <c r="B138" s="45"/>
      <c r="C138" s="310" t="s">
        <v>1</v>
      </c>
      <c r="D138" s="310" t="s">
        <v>2363</v>
      </c>
      <c r="E138" s="18" t="s">
        <v>1</v>
      </c>
      <c r="F138" s="311">
        <v>0</v>
      </c>
      <c r="G138" s="39"/>
      <c r="H138" s="45"/>
    </row>
    <row r="139" s="2" customFormat="1" ht="16.8" customHeight="1">
      <c r="A139" s="39"/>
      <c r="B139" s="45"/>
      <c r="C139" s="310" t="s">
        <v>1</v>
      </c>
      <c r="D139" s="310" t="s">
        <v>2364</v>
      </c>
      <c r="E139" s="18" t="s">
        <v>1</v>
      </c>
      <c r="F139" s="311">
        <v>22.145</v>
      </c>
      <c r="G139" s="39"/>
      <c r="H139" s="45"/>
    </row>
    <row r="140" s="2" customFormat="1" ht="16.8" customHeight="1">
      <c r="A140" s="39"/>
      <c r="B140" s="45"/>
      <c r="C140" s="310" t="s">
        <v>1</v>
      </c>
      <c r="D140" s="310" t="s">
        <v>2365</v>
      </c>
      <c r="E140" s="18" t="s">
        <v>1</v>
      </c>
      <c r="F140" s="311">
        <v>25.163</v>
      </c>
      <c r="G140" s="39"/>
      <c r="H140" s="45"/>
    </row>
    <row r="141" s="2" customFormat="1" ht="16.8" customHeight="1">
      <c r="A141" s="39"/>
      <c r="B141" s="45"/>
      <c r="C141" s="310" t="s">
        <v>1</v>
      </c>
      <c r="D141" s="310" t="s">
        <v>2366</v>
      </c>
      <c r="E141" s="18" t="s">
        <v>1</v>
      </c>
      <c r="F141" s="311">
        <v>33.393000000000001</v>
      </c>
      <c r="G141" s="39"/>
      <c r="H141" s="45"/>
    </row>
    <row r="142" s="2" customFormat="1" ht="16.8" customHeight="1">
      <c r="A142" s="39"/>
      <c r="B142" s="45"/>
      <c r="C142" s="310" t="s">
        <v>1</v>
      </c>
      <c r="D142" s="310" t="s">
        <v>2367</v>
      </c>
      <c r="E142" s="18" t="s">
        <v>1</v>
      </c>
      <c r="F142" s="311">
        <v>26.728999999999999</v>
      </c>
      <c r="G142" s="39"/>
      <c r="H142" s="45"/>
    </row>
    <row r="143" s="2" customFormat="1" ht="16.8" customHeight="1">
      <c r="A143" s="39"/>
      <c r="B143" s="45"/>
      <c r="C143" s="310" t="s">
        <v>1</v>
      </c>
      <c r="D143" s="310" t="s">
        <v>307</v>
      </c>
      <c r="E143" s="18" t="s">
        <v>1</v>
      </c>
      <c r="F143" s="311">
        <v>107.43000000000001</v>
      </c>
      <c r="G143" s="39"/>
      <c r="H143" s="45"/>
    </row>
    <row r="144" s="2" customFormat="1" ht="16.8" customHeight="1">
      <c r="A144" s="39"/>
      <c r="B144" s="45"/>
      <c r="C144" s="312" t="s">
        <v>2292</v>
      </c>
      <c r="D144" s="39"/>
      <c r="E144" s="39"/>
      <c r="F144" s="39"/>
      <c r="G144" s="39"/>
      <c r="H144" s="45"/>
    </row>
    <row r="145" s="2" customFormat="1" ht="16.8" customHeight="1">
      <c r="A145" s="39"/>
      <c r="B145" s="45"/>
      <c r="C145" s="310" t="s">
        <v>274</v>
      </c>
      <c r="D145" s="310" t="s">
        <v>2368</v>
      </c>
      <c r="E145" s="18" t="s">
        <v>238</v>
      </c>
      <c r="F145" s="311">
        <v>53.715000000000003</v>
      </c>
      <c r="G145" s="39"/>
      <c r="H145" s="45"/>
    </row>
    <row r="146" s="2" customFormat="1" ht="16.8" customHeight="1">
      <c r="A146" s="39"/>
      <c r="B146" s="45"/>
      <c r="C146" s="310" t="s">
        <v>290</v>
      </c>
      <c r="D146" s="310" t="s">
        <v>2369</v>
      </c>
      <c r="E146" s="18" t="s">
        <v>238</v>
      </c>
      <c r="F146" s="311">
        <v>65.488</v>
      </c>
      <c r="G146" s="39"/>
      <c r="H146" s="45"/>
    </row>
    <row r="147" s="2" customFormat="1" ht="16.8" customHeight="1">
      <c r="A147" s="39"/>
      <c r="B147" s="45"/>
      <c r="C147" s="310" t="s">
        <v>300</v>
      </c>
      <c r="D147" s="310" t="s">
        <v>2370</v>
      </c>
      <c r="E147" s="18" t="s">
        <v>238</v>
      </c>
      <c r="F147" s="311">
        <v>184.14500000000001</v>
      </c>
      <c r="G147" s="39"/>
      <c r="H147" s="45"/>
    </row>
    <row r="148" s="2" customFormat="1" ht="16.8" customHeight="1">
      <c r="A148" s="39"/>
      <c r="B148" s="45"/>
      <c r="C148" s="310" t="s">
        <v>309</v>
      </c>
      <c r="D148" s="310" t="s">
        <v>2371</v>
      </c>
      <c r="E148" s="18" t="s">
        <v>238</v>
      </c>
      <c r="F148" s="311">
        <v>40.609000000000002</v>
      </c>
      <c r="G148" s="39"/>
      <c r="H148" s="45"/>
    </row>
    <row r="149" s="2" customFormat="1" ht="16.8" customHeight="1">
      <c r="A149" s="39"/>
      <c r="B149" s="45"/>
      <c r="C149" s="310" t="s">
        <v>362</v>
      </c>
      <c r="D149" s="310" t="s">
        <v>2372</v>
      </c>
      <c r="E149" s="18" t="s">
        <v>238</v>
      </c>
      <c r="F149" s="311">
        <v>125.02500000000001</v>
      </c>
      <c r="G149" s="39"/>
      <c r="H149" s="45"/>
    </row>
    <row r="150" s="2" customFormat="1" ht="16.8" customHeight="1">
      <c r="A150" s="39"/>
      <c r="B150" s="45"/>
      <c r="C150" s="310" t="s">
        <v>409</v>
      </c>
      <c r="D150" s="310" t="s">
        <v>2373</v>
      </c>
      <c r="E150" s="18" t="s">
        <v>238</v>
      </c>
      <c r="F150" s="311">
        <v>121.53700000000001</v>
      </c>
      <c r="G150" s="39"/>
      <c r="H150" s="45"/>
    </row>
    <row r="151" s="2" customFormat="1" ht="16.8" customHeight="1">
      <c r="A151" s="39"/>
      <c r="B151" s="45"/>
      <c r="C151" s="310" t="s">
        <v>454</v>
      </c>
      <c r="D151" s="310" t="s">
        <v>2374</v>
      </c>
      <c r="E151" s="18" t="s">
        <v>238</v>
      </c>
      <c r="F151" s="311">
        <v>121.53700000000001</v>
      </c>
      <c r="G151" s="39"/>
      <c r="H151" s="45"/>
    </row>
    <row r="152" s="2" customFormat="1" ht="16.8" customHeight="1">
      <c r="A152" s="39"/>
      <c r="B152" s="45"/>
      <c r="C152" s="310" t="s">
        <v>1742</v>
      </c>
      <c r="D152" s="310" t="s">
        <v>2375</v>
      </c>
      <c r="E152" s="18" t="s">
        <v>332</v>
      </c>
      <c r="F152" s="311">
        <v>40.609000000000002</v>
      </c>
      <c r="G152" s="39"/>
      <c r="H152" s="45"/>
    </row>
    <row r="153" s="2" customFormat="1" ht="16.8" customHeight="1">
      <c r="A153" s="39"/>
      <c r="B153" s="45"/>
      <c r="C153" s="310" t="s">
        <v>605</v>
      </c>
      <c r="D153" s="310" t="s">
        <v>2376</v>
      </c>
      <c r="E153" s="18" t="s">
        <v>238</v>
      </c>
      <c r="F153" s="311">
        <v>121.53700000000001</v>
      </c>
      <c r="G153" s="39"/>
      <c r="H153" s="45"/>
    </row>
    <row r="154" s="2" customFormat="1" ht="16.8" customHeight="1">
      <c r="A154" s="39"/>
      <c r="B154" s="45"/>
      <c r="C154" s="310" t="s">
        <v>1747</v>
      </c>
      <c r="D154" s="310" t="s">
        <v>1748</v>
      </c>
      <c r="E154" s="18" t="s">
        <v>238</v>
      </c>
      <c r="F154" s="311">
        <v>42.639000000000003</v>
      </c>
      <c r="G154" s="39"/>
      <c r="H154" s="45"/>
    </row>
    <row r="155" s="2" customFormat="1" ht="16.8" customHeight="1">
      <c r="A155" s="39"/>
      <c r="B155" s="45"/>
      <c r="C155" s="306" t="s">
        <v>166</v>
      </c>
      <c r="D155" s="307" t="s">
        <v>167</v>
      </c>
      <c r="E155" s="308" t="s">
        <v>1</v>
      </c>
      <c r="F155" s="309">
        <v>32.703000000000003</v>
      </c>
      <c r="G155" s="39"/>
      <c r="H155" s="45"/>
    </row>
    <row r="156" s="2" customFormat="1" ht="16.8" customHeight="1">
      <c r="A156" s="39"/>
      <c r="B156" s="45"/>
      <c r="C156" s="310" t="s">
        <v>1</v>
      </c>
      <c r="D156" s="310" t="s">
        <v>2363</v>
      </c>
      <c r="E156" s="18" t="s">
        <v>1</v>
      </c>
      <c r="F156" s="311">
        <v>0</v>
      </c>
      <c r="G156" s="39"/>
      <c r="H156" s="45"/>
    </row>
    <row r="157" s="2" customFormat="1" ht="16.8" customHeight="1">
      <c r="A157" s="39"/>
      <c r="B157" s="45"/>
      <c r="C157" s="310" t="s">
        <v>1</v>
      </c>
      <c r="D157" s="310" t="s">
        <v>2377</v>
      </c>
      <c r="E157" s="18" t="s">
        <v>1</v>
      </c>
      <c r="F157" s="311">
        <v>6.077</v>
      </c>
      <c r="G157" s="39"/>
      <c r="H157" s="45"/>
    </row>
    <row r="158" s="2" customFormat="1" ht="16.8" customHeight="1">
      <c r="A158" s="39"/>
      <c r="B158" s="45"/>
      <c r="C158" s="310" t="s">
        <v>1</v>
      </c>
      <c r="D158" s="310" t="s">
        <v>2378</v>
      </c>
      <c r="E158" s="18" t="s">
        <v>1</v>
      </c>
      <c r="F158" s="311">
        <v>3.8109999999999999</v>
      </c>
      <c r="G158" s="39"/>
      <c r="H158" s="45"/>
    </row>
    <row r="159" s="2" customFormat="1" ht="16.8" customHeight="1">
      <c r="A159" s="39"/>
      <c r="B159" s="45"/>
      <c r="C159" s="310" t="s">
        <v>1</v>
      </c>
      <c r="D159" s="310" t="s">
        <v>2379</v>
      </c>
      <c r="E159" s="18" t="s">
        <v>1</v>
      </c>
      <c r="F159" s="311">
        <v>16.376999999999999</v>
      </c>
      <c r="G159" s="39"/>
      <c r="H159" s="45"/>
    </row>
    <row r="160" s="2" customFormat="1" ht="16.8" customHeight="1">
      <c r="A160" s="39"/>
      <c r="B160" s="45"/>
      <c r="C160" s="310" t="s">
        <v>1</v>
      </c>
      <c r="D160" s="310" t="s">
        <v>2380</v>
      </c>
      <c r="E160" s="18" t="s">
        <v>1</v>
      </c>
      <c r="F160" s="311">
        <v>6.4379999999999997</v>
      </c>
      <c r="G160" s="39"/>
      <c r="H160" s="45"/>
    </row>
    <row r="161" s="2" customFormat="1" ht="16.8" customHeight="1">
      <c r="A161" s="39"/>
      <c r="B161" s="45"/>
      <c r="C161" s="310" t="s">
        <v>1</v>
      </c>
      <c r="D161" s="310" t="s">
        <v>307</v>
      </c>
      <c r="E161" s="18" t="s">
        <v>1</v>
      </c>
      <c r="F161" s="311">
        <v>32.703000000000003</v>
      </c>
      <c r="G161" s="39"/>
      <c r="H161" s="45"/>
    </row>
    <row r="162" s="2" customFormat="1" ht="16.8" customHeight="1">
      <c r="A162" s="39"/>
      <c r="B162" s="45"/>
      <c r="C162" s="312" t="s">
        <v>2292</v>
      </c>
      <c r="D162" s="39"/>
      <c r="E162" s="39"/>
      <c r="F162" s="39"/>
      <c r="G162" s="39"/>
      <c r="H162" s="45"/>
    </row>
    <row r="163" s="2" customFormat="1" ht="16.8" customHeight="1">
      <c r="A163" s="39"/>
      <c r="B163" s="45"/>
      <c r="C163" s="310" t="s">
        <v>290</v>
      </c>
      <c r="D163" s="310" t="s">
        <v>2369</v>
      </c>
      <c r="E163" s="18" t="s">
        <v>238</v>
      </c>
      <c r="F163" s="311">
        <v>65.488</v>
      </c>
      <c r="G163" s="39"/>
      <c r="H163" s="45"/>
    </row>
    <row r="164" s="2" customFormat="1" ht="16.8" customHeight="1">
      <c r="A164" s="39"/>
      <c r="B164" s="45"/>
      <c r="C164" s="310" t="s">
        <v>300</v>
      </c>
      <c r="D164" s="310" t="s">
        <v>2370</v>
      </c>
      <c r="E164" s="18" t="s">
        <v>238</v>
      </c>
      <c r="F164" s="311">
        <v>184.14500000000001</v>
      </c>
      <c r="G164" s="39"/>
      <c r="H164" s="45"/>
    </row>
    <row r="165" s="2" customFormat="1" ht="16.8" customHeight="1">
      <c r="A165" s="39"/>
      <c r="B165" s="45"/>
      <c r="C165" s="310" t="s">
        <v>409</v>
      </c>
      <c r="D165" s="310" t="s">
        <v>2373</v>
      </c>
      <c r="E165" s="18" t="s">
        <v>238</v>
      </c>
      <c r="F165" s="311">
        <v>121.53700000000001</v>
      </c>
      <c r="G165" s="39"/>
      <c r="H165" s="45"/>
    </row>
    <row r="166" s="2" customFormat="1" ht="16.8" customHeight="1">
      <c r="A166" s="39"/>
      <c r="B166" s="45"/>
      <c r="C166" s="310" t="s">
        <v>454</v>
      </c>
      <c r="D166" s="310" t="s">
        <v>2374</v>
      </c>
      <c r="E166" s="18" t="s">
        <v>238</v>
      </c>
      <c r="F166" s="311">
        <v>121.53700000000001</v>
      </c>
      <c r="G166" s="39"/>
      <c r="H166" s="45"/>
    </row>
    <row r="167" s="2" customFormat="1" ht="16.8" customHeight="1">
      <c r="A167" s="39"/>
      <c r="B167" s="45"/>
      <c r="C167" s="310" t="s">
        <v>605</v>
      </c>
      <c r="D167" s="310" t="s">
        <v>2376</v>
      </c>
      <c r="E167" s="18" t="s">
        <v>238</v>
      </c>
      <c r="F167" s="311">
        <v>121.53700000000001</v>
      </c>
      <c r="G167" s="39"/>
      <c r="H167" s="45"/>
    </row>
    <row r="168" s="2" customFormat="1" ht="16.8" customHeight="1">
      <c r="A168" s="39"/>
      <c r="B168" s="45"/>
      <c r="C168" s="306" t="s">
        <v>138</v>
      </c>
      <c r="D168" s="307" t="s">
        <v>139</v>
      </c>
      <c r="E168" s="308" t="s">
        <v>1</v>
      </c>
      <c r="F168" s="309">
        <v>27.664999999999999</v>
      </c>
      <c r="G168" s="39"/>
      <c r="H168" s="45"/>
    </row>
    <row r="169" s="2" customFormat="1" ht="16.8" customHeight="1">
      <c r="A169" s="39"/>
      <c r="B169" s="45"/>
      <c r="C169" s="310" t="s">
        <v>1</v>
      </c>
      <c r="D169" s="310" t="s">
        <v>2381</v>
      </c>
      <c r="E169" s="18" t="s">
        <v>1</v>
      </c>
      <c r="F169" s="311">
        <v>27.751999999999999</v>
      </c>
      <c r="G169" s="39"/>
      <c r="H169" s="45"/>
    </row>
    <row r="170" s="2" customFormat="1" ht="16.8" customHeight="1">
      <c r="A170" s="39"/>
      <c r="B170" s="45"/>
      <c r="C170" s="310" t="s">
        <v>1</v>
      </c>
      <c r="D170" s="310" t="s">
        <v>2382</v>
      </c>
      <c r="E170" s="18" t="s">
        <v>1</v>
      </c>
      <c r="F170" s="311">
        <v>-3.1920000000000002</v>
      </c>
      <c r="G170" s="39"/>
      <c r="H170" s="45"/>
    </row>
    <row r="171" s="2" customFormat="1" ht="16.8" customHeight="1">
      <c r="A171" s="39"/>
      <c r="B171" s="45"/>
      <c r="C171" s="310" t="s">
        <v>1</v>
      </c>
      <c r="D171" s="310" t="s">
        <v>2383</v>
      </c>
      <c r="E171" s="18" t="s">
        <v>1</v>
      </c>
      <c r="F171" s="311">
        <v>3.105</v>
      </c>
      <c r="G171" s="39"/>
      <c r="H171" s="45"/>
    </row>
    <row r="172" s="2" customFormat="1" ht="16.8" customHeight="1">
      <c r="A172" s="39"/>
      <c r="B172" s="45"/>
      <c r="C172" s="310" t="s">
        <v>1</v>
      </c>
      <c r="D172" s="310" t="s">
        <v>307</v>
      </c>
      <c r="E172" s="18" t="s">
        <v>1</v>
      </c>
      <c r="F172" s="311">
        <v>27.664999999999999</v>
      </c>
      <c r="G172" s="39"/>
      <c r="H172" s="45"/>
    </row>
    <row r="173" s="2" customFormat="1" ht="16.8" customHeight="1">
      <c r="A173" s="39"/>
      <c r="B173" s="45"/>
      <c r="C173" s="312" t="s">
        <v>2292</v>
      </c>
      <c r="D173" s="39"/>
      <c r="E173" s="39"/>
      <c r="F173" s="39"/>
      <c r="G173" s="39"/>
      <c r="H173" s="45"/>
    </row>
    <row r="174" s="2" customFormat="1" ht="16.8" customHeight="1">
      <c r="A174" s="39"/>
      <c r="B174" s="45"/>
      <c r="C174" s="310" t="s">
        <v>782</v>
      </c>
      <c r="D174" s="310" t="s">
        <v>2384</v>
      </c>
      <c r="E174" s="18" t="s">
        <v>238</v>
      </c>
      <c r="F174" s="311">
        <v>85.512</v>
      </c>
      <c r="G174" s="39"/>
      <c r="H174" s="45"/>
    </row>
    <row r="175" s="2" customFormat="1" ht="16.8" customHeight="1">
      <c r="A175" s="39"/>
      <c r="B175" s="45"/>
      <c r="C175" s="310" t="s">
        <v>957</v>
      </c>
      <c r="D175" s="310" t="s">
        <v>2385</v>
      </c>
      <c r="E175" s="18" t="s">
        <v>238</v>
      </c>
      <c r="F175" s="311">
        <v>144.673</v>
      </c>
      <c r="G175" s="39"/>
      <c r="H175" s="45"/>
    </row>
    <row r="176" s="2" customFormat="1" ht="16.8" customHeight="1">
      <c r="A176" s="39"/>
      <c r="B176" s="45"/>
      <c r="C176" s="310" t="s">
        <v>967</v>
      </c>
      <c r="D176" s="310" t="s">
        <v>2386</v>
      </c>
      <c r="E176" s="18" t="s">
        <v>238</v>
      </c>
      <c r="F176" s="311">
        <v>25.183</v>
      </c>
      <c r="G176" s="39"/>
      <c r="H176" s="45"/>
    </row>
    <row r="177" s="2" customFormat="1" ht="16.8" customHeight="1">
      <c r="A177" s="39"/>
      <c r="B177" s="45"/>
      <c r="C177" s="310" t="s">
        <v>978</v>
      </c>
      <c r="D177" s="310" t="s">
        <v>2387</v>
      </c>
      <c r="E177" s="18" t="s">
        <v>332</v>
      </c>
      <c r="F177" s="311">
        <v>96.858000000000004</v>
      </c>
      <c r="G177" s="39"/>
      <c r="H177" s="45"/>
    </row>
    <row r="178" s="2" customFormat="1" ht="16.8" customHeight="1">
      <c r="A178" s="39"/>
      <c r="B178" s="45"/>
      <c r="C178" s="310" t="s">
        <v>990</v>
      </c>
      <c r="D178" s="310" t="s">
        <v>2388</v>
      </c>
      <c r="E178" s="18" t="s">
        <v>238</v>
      </c>
      <c r="F178" s="311">
        <v>31.658999999999999</v>
      </c>
      <c r="G178" s="39"/>
      <c r="H178" s="45"/>
    </row>
    <row r="179" s="2" customFormat="1" ht="16.8" customHeight="1">
      <c r="A179" s="39"/>
      <c r="B179" s="45"/>
      <c r="C179" s="310" t="s">
        <v>1152</v>
      </c>
      <c r="D179" s="310" t="s">
        <v>2389</v>
      </c>
      <c r="E179" s="18" t="s">
        <v>238</v>
      </c>
      <c r="F179" s="311">
        <v>273.07400000000001</v>
      </c>
      <c r="G179" s="39"/>
      <c r="H179" s="45"/>
    </row>
    <row r="180" s="2" customFormat="1" ht="16.8" customHeight="1">
      <c r="A180" s="39"/>
      <c r="B180" s="45"/>
      <c r="C180" s="310" t="s">
        <v>1140</v>
      </c>
      <c r="D180" s="310" t="s">
        <v>2390</v>
      </c>
      <c r="E180" s="18" t="s">
        <v>238</v>
      </c>
      <c r="F180" s="311">
        <v>209.01300000000001</v>
      </c>
      <c r="G180" s="39"/>
      <c r="H180" s="45"/>
    </row>
    <row r="181" s="2" customFormat="1" ht="16.8" customHeight="1">
      <c r="A181" s="39"/>
      <c r="B181" s="45"/>
      <c r="C181" s="310" t="s">
        <v>984</v>
      </c>
      <c r="D181" s="310" t="s">
        <v>985</v>
      </c>
      <c r="E181" s="18" t="s">
        <v>248</v>
      </c>
      <c r="F181" s="311">
        <v>0.255</v>
      </c>
      <c r="G181" s="39"/>
      <c r="H181" s="45"/>
    </row>
    <row r="182" s="2" customFormat="1" ht="16.8" customHeight="1">
      <c r="A182" s="39"/>
      <c r="B182" s="45"/>
      <c r="C182" s="310" t="s">
        <v>764</v>
      </c>
      <c r="D182" s="310" t="s">
        <v>765</v>
      </c>
      <c r="E182" s="18" t="s">
        <v>238</v>
      </c>
      <c r="F182" s="311">
        <v>29.920000000000002</v>
      </c>
      <c r="G182" s="39"/>
      <c r="H182" s="45"/>
    </row>
    <row r="183" s="2" customFormat="1" ht="16.8" customHeight="1">
      <c r="A183" s="39"/>
      <c r="B183" s="45"/>
      <c r="C183" s="306" t="s">
        <v>141</v>
      </c>
      <c r="D183" s="307" t="s">
        <v>142</v>
      </c>
      <c r="E183" s="308" t="s">
        <v>1</v>
      </c>
      <c r="F183" s="309">
        <v>55.356000000000002</v>
      </c>
      <c r="G183" s="39"/>
      <c r="H183" s="45"/>
    </row>
    <row r="184" s="2" customFormat="1" ht="16.8" customHeight="1">
      <c r="A184" s="39"/>
      <c r="B184" s="45"/>
      <c r="C184" s="310" t="s">
        <v>1</v>
      </c>
      <c r="D184" s="310" t="s">
        <v>2391</v>
      </c>
      <c r="E184" s="18" t="s">
        <v>1</v>
      </c>
      <c r="F184" s="311">
        <v>8.6289999999999996</v>
      </c>
      <c r="G184" s="39"/>
      <c r="H184" s="45"/>
    </row>
    <row r="185" s="2" customFormat="1" ht="16.8" customHeight="1">
      <c r="A185" s="39"/>
      <c r="B185" s="45"/>
      <c r="C185" s="310" t="s">
        <v>1</v>
      </c>
      <c r="D185" s="310" t="s">
        <v>2392</v>
      </c>
      <c r="E185" s="18" t="s">
        <v>1</v>
      </c>
      <c r="F185" s="311">
        <v>16.702000000000002</v>
      </c>
      <c r="G185" s="39"/>
      <c r="H185" s="45"/>
    </row>
    <row r="186" s="2" customFormat="1" ht="16.8" customHeight="1">
      <c r="A186" s="39"/>
      <c r="B186" s="45"/>
      <c r="C186" s="310" t="s">
        <v>1</v>
      </c>
      <c r="D186" s="310" t="s">
        <v>2393</v>
      </c>
      <c r="E186" s="18" t="s">
        <v>1</v>
      </c>
      <c r="F186" s="311">
        <v>16.117999999999999</v>
      </c>
      <c r="G186" s="39"/>
      <c r="H186" s="45"/>
    </row>
    <row r="187" s="2" customFormat="1" ht="16.8" customHeight="1">
      <c r="A187" s="39"/>
      <c r="B187" s="45"/>
      <c r="C187" s="310" t="s">
        <v>1</v>
      </c>
      <c r="D187" s="310" t="s">
        <v>2394</v>
      </c>
      <c r="E187" s="18" t="s">
        <v>1</v>
      </c>
      <c r="F187" s="311">
        <v>13.907</v>
      </c>
      <c r="G187" s="39"/>
      <c r="H187" s="45"/>
    </row>
    <row r="188" s="2" customFormat="1" ht="16.8" customHeight="1">
      <c r="A188" s="39"/>
      <c r="B188" s="45"/>
      <c r="C188" s="310" t="s">
        <v>1</v>
      </c>
      <c r="D188" s="310" t="s">
        <v>307</v>
      </c>
      <c r="E188" s="18" t="s">
        <v>1</v>
      </c>
      <c r="F188" s="311">
        <v>55.356000000000002</v>
      </c>
      <c r="G188" s="39"/>
      <c r="H188" s="45"/>
    </row>
    <row r="189" s="2" customFormat="1" ht="16.8" customHeight="1">
      <c r="A189" s="39"/>
      <c r="B189" s="45"/>
      <c r="C189" s="312" t="s">
        <v>2292</v>
      </c>
      <c r="D189" s="39"/>
      <c r="E189" s="39"/>
      <c r="F189" s="39"/>
      <c r="G189" s="39"/>
      <c r="H189" s="45"/>
    </row>
    <row r="190" s="2" customFormat="1" ht="16.8" customHeight="1">
      <c r="A190" s="39"/>
      <c r="B190" s="45"/>
      <c r="C190" s="310" t="s">
        <v>782</v>
      </c>
      <c r="D190" s="310" t="s">
        <v>2384</v>
      </c>
      <c r="E190" s="18" t="s">
        <v>238</v>
      </c>
      <c r="F190" s="311">
        <v>85.512</v>
      </c>
      <c r="G190" s="39"/>
      <c r="H190" s="45"/>
    </row>
    <row r="191" s="2" customFormat="1" ht="16.8" customHeight="1">
      <c r="A191" s="39"/>
      <c r="B191" s="45"/>
      <c r="C191" s="310" t="s">
        <v>957</v>
      </c>
      <c r="D191" s="310" t="s">
        <v>2385</v>
      </c>
      <c r="E191" s="18" t="s">
        <v>238</v>
      </c>
      <c r="F191" s="311">
        <v>144.673</v>
      </c>
      <c r="G191" s="39"/>
      <c r="H191" s="45"/>
    </row>
    <row r="192" s="2" customFormat="1" ht="16.8" customHeight="1">
      <c r="A192" s="39"/>
      <c r="B192" s="45"/>
      <c r="C192" s="310" t="s">
        <v>967</v>
      </c>
      <c r="D192" s="310" t="s">
        <v>2386</v>
      </c>
      <c r="E192" s="18" t="s">
        <v>238</v>
      </c>
      <c r="F192" s="311">
        <v>25.183</v>
      </c>
      <c r="G192" s="39"/>
      <c r="H192" s="45"/>
    </row>
    <row r="193" s="2" customFormat="1" ht="16.8" customHeight="1">
      <c r="A193" s="39"/>
      <c r="B193" s="45"/>
      <c r="C193" s="310" t="s">
        <v>978</v>
      </c>
      <c r="D193" s="310" t="s">
        <v>2387</v>
      </c>
      <c r="E193" s="18" t="s">
        <v>332</v>
      </c>
      <c r="F193" s="311">
        <v>96.858000000000004</v>
      </c>
      <c r="G193" s="39"/>
      <c r="H193" s="45"/>
    </row>
    <row r="194" s="2" customFormat="1" ht="16.8" customHeight="1">
      <c r="A194" s="39"/>
      <c r="B194" s="45"/>
      <c r="C194" s="310" t="s">
        <v>990</v>
      </c>
      <c r="D194" s="310" t="s">
        <v>2388</v>
      </c>
      <c r="E194" s="18" t="s">
        <v>238</v>
      </c>
      <c r="F194" s="311">
        <v>31.658999999999999</v>
      </c>
      <c r="G194" s="39"/>
      <c r="H194" s="45"/>
    </row>
    <row r="195" s="2" customFormat="1" ht="16.8" customHeight="1">
      <c r="A195" s="39"/>
      <c r="B195" s="45"/>
      <c r="C195" s="310" t="s">
        <v>1152</v>
      </c>
      <c r="D195" s="310" t="s">
        <v>2389</v>
      </c>
      <c r="E195" s="18" t="s">
        <v>238</v>
      </c>
      <c r="F195" s="311">
        <v>273.07400000000001</v>
      </c>
      <c r="G195" s="39"/>
      <c r="H195" s="45"/>
    </row>
    <row r="196" s="2" customFormat="1" ht="16.8" customHeight="1">
      <c r="A196" s="39"/>
      <c r="B196" s="45"/>
      <c r="C196" s="310" t="s">
        <v>1140</v>
      </c>
      <c r="D196" s="310" t="s">
        <v>2390</v>
      </c>
      <c r="E196" s="18" t="s">
        <v>238</v>
      </c>
      <c r="F196" s="311">
        <v>209.01300000000001</v>
      </c>
      <c r="G196" s="39"/>
      <c r="H196" s="45"/>
    </row>
    <row r="197" s="2" customFormat="1" ht="16.8" customHeight="1">
      <c r="A197" s="39"/>
      <c r="B197" s="45"/>
      <c r="C197" s="310" t="s">
        <v>984</v>
      </c>
      <c r="D197" s="310" t="s">
        <v>985</v>
      </c>
      <c r="E197" s="18" t="s">
        <v>248</v>
      </c>
      <c r="F197" s="311">
        <v>0.255</v>
      </c>
      <c r="G197" s="39"/>
      <c r="H197" s="45"/>
    </row>
    <row r="198" s="2" customFormat="1" ht="16.8" customHeight="1">
      <c r="A198" s="39"/>
      <c r="B198" s="45"/>
      <c r="C198" s="310" t="s">
        <v>776</v>
      </c>
      <c r="D198" s="310" t="s">
        <v>777</v>
      </c>
      <c r="E198" s="18" t="s">
        <v>238</v>
      </c>
      <c r="F198" s="311">
        <v>59.868000000000002</v>
      </c>
      <c r="G198" s="39"/>
      <c r="H198" s="45"/>
    </row>
    <row r="199" s="2" customFormat="1" ht="16.8" customHeight="1">
      <c r="A199" s="39"/>
      <c r="B199" s="45"/>
      <c r="C199" s="306" t="s">
        <v>146</v>
      </c>
      <c r="D199" s="307" t="s">
        <v>147</v>
      </c>
      <c r="E199" s="308" t="s">
        <v>1</v>
      </c>
      <c r="F199" s="309">
        <v>56.942</v>
      </c>
      <c r="G199" s="39"/>
      <c r="H199" s="45"/>
    </row>
    <row r="200" s="2" customFormat="1" ht="16.8" customHeight="1">
      <c r="A200" s="39"/>
      <c r="B200" s="45"/>
      <c r="C200" s="310" t="s">
        <v>1</v>
      </c>
      <c r="D200" s="310" t="s">
        <v>2395</v>
      </c>
      <c r="E200" s="18" t="s">
        <v>1</v>
      </c>
      <c r="F200" s="311">
        <v>56.942</v>
      </c>
      <c r="G200" s="39"/>
      <c r="H200" s="45"/>
    </row>
    <row r="201" s="2" customFormat="1" ht="16.8" customHeight="1">
      <c r="A201" s="39"/>
      <c r="B201" s="45"/>
      <c r="C201" s="312" t="s">
        <v>2292</v>
      </c>
      <c r="D201" s="39"/>
      <c r="E201" s="39"/>
      <c r="F201" s="39"/>
      <c r="G201" s="39"/>
      <c r="H201" s="45"/>
    </row>
    <row r="202" s="2" customFormat="1" ht="16.8" customHeight="1">
      <c r="A202" s="39"/>
      <c r="B202" s="45"/>
      <c r="C202" s="310" t="s">
        <v>471</v>
      </c>
      <c r="D202" s="310" t="s">
        <v>2396</v>
      </c>
      <c r="E202" s="18" t="s">
        <v>238</v>
      </c>
      <c r="F202" s="311">
        <v>58.649999999999999</v>
      </c>
      <c r="G202" s="39"/>
      <c r="H202" s="45"/>
    </row>
    <row r="203" s="2" customFormat="1" ht="16.8" customHeight="1">
      <c r="A203" s="39"/>
      <c r="B203" s="45"/>
      <c r="C203" s="310" t="s">
        <v>652</v>
      </c>
      <c r="D203" s="310" t="s">
        <v>2397</v>
      </c>
      <c r="E203" s="18" t="s">
        <v>238</v>
      </c>
      <c r="F203" s="311">
        <v>56.942</v>
      </c>
      <c r="G203" s="39"/>
      <c r="H203" s="45"/>
    </row>
    <row r="204" s="2" customFormat="1" ht="16.8" customHeight="1">
      <c r="A204" s="39"/>
      <c r="B204" s="45"/>
      <c r="C204" s="310" t="s">
        <v>672</v>
      </c>
      <c r="D204" s="310" t="s">
        <v>2398</v>
      </c>
      <c r="E204" s="18" t="s">
        <v>238</v>
      </c>
      <c r="F204" s="311">
        <v>83.325999999999993</v>
      </c>
      <c r="G204" s="39"/>
      <c r="H204" s="45"/>
    </row>
    <row r="205" s="2" customFormat="1" ht="16.8" customHeight="1">
      <c r="A205" s="39"/>
      <c r="B205" s="45"/>
      <c r="C205" s="310" t="s">
        <v>722</v>
      </c>
      <c r="D205" s="310" t="s">
        <v>2399</v>
      </c>
      <c r="E205" s="18" t="s">
        <v>238</v>
      </c>
      <c r="F205" s="311">
        <v>80.843000000000004</v>
      </c>
      <c r="G205" s="39"/>
      <c r="H205" s="45"/>
    </row>
    <row r="206" s="2" customFormat="1" ht="16.8" customHeight="1">
      <c r="A206" s="39"/>
      <c r="B206" s="45"/>
      <c r="C206" s="310" t="s">
        <v>742</v>
      </c>
      <c r="D206" s="310" t="s">
        <v>743</v>
      </c>
      <c r="E206" s="18" t="s">
        <v>238</v>
      </c>
      <c r="F206" s="311">
        <v>59.789000000000001</v>
      </c>
      <c r="G206" s="39"/>
      <c r="H206" s="45"/>
    </row>
    <row r="207" s="2" customFormat="1" ht="16.8" customHeight="1">
      <c r="A207" s="39"/>
      <c r="B207" s="45"/>
      <c r="C207" s="310" t="s">
        <v>829</v>
      </c>
      <c r="D207" s="310" t="s">
        <v>2400</v>
      </c>
      <c r="E207" s="18" t="s">
        <v>238</v>
      </c>
      <c r="F207" s="311">
        <v>58.649999999999999</v>
      </c>
      <c r="G207" s="39"/>
      <c r="H207" s="45"/>
    </row>
    <row r="208" s="2" customFormat="1" ht="16.8" customHeight="1">
      <c r="A208" s="39"/>
      <c r="B208" s="45"/>
      <c r="C208" s="310" t="s">
        <v>844</v>
      </c>
      <c r="D208" s="310" t="s">
        <v>2401</v>
      </c>
      <c r="E208" s="18" t="s">
        <v>238</v>
      </c>
      <c r="F208" s="311">
        <v>46.920000000000002</v>
      </c>
      <c r="G208" s="39"/>
      <c r="H208" s="45"/>
    </row>
    <row r="209" s="2" customFormat="1" ht="16.8" customHeight="1">
      <c r="A209" s="39"/>
      <c r="B209" s="45"/>
      <c r="C209" s="310" t="s">
        <v>850</v>
      </c>
      <c r="D209" s="310" t="s">
        <v>2402</v>
      </c>
      <c r="E209" s="18" t="s">
        <v>238</v>
      </c>
      <c r="F209" s="311">
        <v>11.73</v>
      </c>
      <c r="G209" s="39"/>
      <c r="H209" s="45"/>
    </row>
    <row r="210" s="2" customFormat="1" ht="16.8" customHeight="1">
      <c r="A210" s="39"/>
      <c r="B210" s="45"/>
      <c r="C210" s="310" t="s">
        <v>872</v>
      </c>
      <c r="D210" s="310" t="s">
        <v>2403</v>
      </c>
      <c r="E210" s="18" t="s">
        <v>238</v>
      </c>
      <c r="F210" s="311">
        <v>58.649999999999999</v>
      </c>
      <c r="G210" s="39"/>
      <c r="H210" s="45"/>
    </row>
    <row r="211" s="2" customFormat="1" ht="16.8" customHeight="1">
      <c r="A211" s="39"/>
      <c r="B211" s="45"/>
      <c r="C211" s="310" t="s">
        <v>856</v>
      </c>
      <c r="D211" s="310" t="s">
        <v>857</v>
      </c>
      <c r="E211" s="18" t="s">
        <v>248</v>
      </c>
      <c r="F211" s="311">
        <v>6.1580000000000004</v>
      </c>
      <c r="G211" s="39"/>
      <c r="H211" s="45"/>
    </row>
    <row r="212" s="2" customFormat="1" ht="16.8" customHeight="1">
      <c r="A212" s="39"/>
      <c r="B212" s="45"/>
      <c r="C212" s="306" t="s">
        <v>149</v>
      </c>
      <c r="D212" s="307" t="s">
        <v>150</v>
      </c>
      <c r="E212" s="308" t="s">
        <v>1</v>
      </c>
      <c r="F212" s="309">
        <v>10.599</v>
      </c>
      <c r="G212" s="39"/>
      <c r="H212" s="45"/>
    </row>
    <row r="213" s="2" customFormat="1" ht="16.8" customHeight="1">
      <c r="A213" s="39"/>
      <c r="B213" s="45"/>
      <c r="C213" s="310" t="s">
        <v>1</v>
      </c>
      <c r="D213" s="310" t="s">
        <v>2404</v>
      </c>
      <c r="E213" s="18" t="s">
        <v>1</v>
      </c>
      <c r="F213" s="311">
        <v>5.3460000000000001</v>
      </c>
      <c r="G213" s="39"/>
      <c r="H213" s="45"/>
    </row>
    <row r="214" s="2" customFormat="1" ht="16.8" customHeight="1">
      <c r="A214" s="39"/>
      <c r="B214" s="45"/>
      <c r="C214" s="310" t="s">
        <v>1</v>
      </c>
      <c r="D214" s="310" t="s">
        <v>2405</v>
      </c>
      <c r="E214" s="18" t="s">
        <v>1</v>
      </c>
      <c r="F214" s="311">
        <v>5.2530000000000001</v>
      </c>
      <c r="G214" s="39"/>
      <c r="H214" s="45"/>
    </row>
    <row r="215" s="2" customFormat="1" ht="16.8" customHeight="1">
      <c r="A215" s="39"/>
      <c r="B215" s="45"/>
      <c r="C215" s="310" t="s">
        <v>1</v>
      </c>
      <c r="D215" s="310" t="s">
        <v>307</v>
      </c>
      <c r="E215" s="18" t="s">
        <v>1</v>
      </c>
      <c r="F215" s="311">
        <v>10.599</v>
      </c>
      <c r="G215" s="39"/>
      <c r="H215" s="45"/>
    </row>
    <row r="216" s="2" customFormat="1" ht="16.8" customHeight="1">
      <c r="A216" s="39"/>
      <c r="B216" s="45"/>
      <c r="C216" s="312" t="s">
        <v>2292</v>
      </c>
      <c r="D216" s="39"/>
      <c r="E216" s="39"/>
      <c r="F216" s="39"/>
      <c r="G216" s="39"/>
      <c r="H216" s="45"/>
    </row>
    <row r="217" s="2" customFormat="1" ht="16.8" customHeight="1">
      <c r="A217" s="39"/>
      <c r="B217" s="45"/>
      <c r="C217" s="310" t="s">
        <v>268</v>
      </c>
      <c r="D217" s="310" t="s">
        <v>2406</v>
      </c>
      <c r="E217" s="18" t="s">
        <v>238</v>
      </c>
      <c r="F217" s="311">
        <v>10.917</v>
      </c>
      <c r="G217" s="39"/>
      <c r="H217" s="45"/>
    </row>
    <row r="218" s="2" customFormat="1" ht="16.8" customHeight="1">
      <c r="A218" s="39"/>
      <c r="B218" s="45"/>
      <c r="C218" s="310" t="s">
        <v>280</v>
      </c>
      <c r="D218" s="310" t="s">
        <v>2407</v>
      </c>
      <c r="E218" s="18" t="s">
        <v>238</v>
      </c>
      <c r="F218" s="311">
        <v>10.917</v>
      </c>
      <c r="G218" s="39"/>
      <c r="H218" s="45"/>
    </row>
    <row r="219" s="2" customFormat="1" ht="16.8" customHeight="1">
      <c r="A219" s="39"/>
      <c r="B219" s="45"/>
      <c r="C219" s="306" t="s">
        <v>182</v>
      </c>
      <c r="D219" s="307" t="s">
        <v>183</v>
      </c>
      <c r="E219" s="308" t="s">
        <v>1</v>
      </c>
      <c r="F219" s="309">
        <v>97.584000000000003</v>
      </c>
      <c r="G219" s="39"/>
      <c r="H219" s="45"/>
    </row>
    <row r="220" s="2" customFormat="1" ht="16.8" customHeight="1">
      <c r="A220" s="39"/>
      <c r="B220" s="45"/>
      <c r="C220" s="310" t="s">
        <v>1</v>
      </c>
      <c r="D220" s="310" t="s">
        <v>2408</v>
      </c>
      <c r="E220" s="18" t="s">
        <v>1</v>
      </c>
      <c r="F220" s="311">
        <v>115.134</v>
      </c>
      <c r="G220" s="39"/>
      <c r="H220" s="45"/>
    </row>
    <row r="221" s="2" customFormat="1" ht="16.8" customHeight="1">
      <c r="A221" s="39"/>
      <c r="B221" s="45"/>
      <c r="C221" s="310" t="s">
        <v>1</v>
      </c>
      <c r="D221" s="310" t="s">
        <v>2409</v>
      </c>
      <c r="E221" s="18" t="s">
        <v>1</v>
      </c>
      <c r="F221" s="311">
        <v>-17.550000000000001</v>
      </c>
      <c r="G221" s="39"/>
      <c r="H221" s="45"/>
    </row>
    <row r="222" s="2" customFormat="1" ht="16.8" customHeight="1">
      <c r="A222" s="39"/>
      <c r="B222" s="45"/>
      <c r="C222" s="310" t="s">
        <v>1</v>
      </c>
      <c r="D222" s="310" t="s">
        <v>307</v>
      </c>
      <c r="E222" s="18" t="s">
        <v>1</v>
      </c>
      <c r="F222" s="311">
        <v>97.584000000000003</v>
      </c>
      <c r="G222" s="39"/>
      <c r="H222" s="45"/>
    </row>
    <row r="223" s="2" customFormat="1" ht="16.8" customHeight="1">
      <c r="A223" s="39"/>
      <c r="B223" s="45"/>
      <c r="C223" s="312" t="s">
        <v>2292</v>
      </c>
      <c r="D223" s="39"/>
      <c r="E223" s="39"/>
      <c r="F223" s="39"/>
      <c r="G223" s="39"/>
      <c r="H223" s="45"/>
    </row>
    <row r="224" s="2" customFormat="1" ht="16.8" customHeight="1">
      <c r="A224" s="39"/>
      <c r="B224" s="45"/>
      <c r="C224" s="310" t="s">
        <v>876</v>
      </c>
      <c r="D224" s="310" t="s">
        <v>2410</v>
      </c>
      <c r="E224" s="18" t="s">
        <v>238</v>
      </c>
      <c r="F224" s="311">
        <v>100.512</v>
      </c>
      <c r="G224" s="39"/>
      <c r="H224" s="45"/>
    </row>
    <row r="225" s="2" customFormat="1" ht="16.8" customHeight="1">
      <c r="A225" s="39"/>
      <c r="B225" s="45"/>
      <c r="C225" s="310" t="s">
        <v>1055</v>
      </c>
      <c r="D225" s="310" t="s">
        <v>2411</v>
      </c>
      <c r="E225" s="18" t="s">
        <v>238</v>
      </c>
      <c r="F225" s="311">
        <v>154.58500000000001</v>
      </c>
      <c r="G225" s="39"/>
      <c r="H225" s="45"/>
    </row>
    <row r="226" s="2" customFormat="1" ht="16.8" customHeight="1">
      <c r="A226" s="39"/>
      <c r="B226" s="45"/>
      <c r="C226" s="310" t="s">
        <v>1076</v>
      </c>
      <c r="D226" s="310" t="s">
        <v>2328</v>
      </c>
      <c r="E226" s="18" t="s">
        <v>332</v>
      </c>
      <c r="F226" s="311">
        <v>906.34900000000005</v>
      </c>
      <c r="G226" s="39"/>
      <c r="H226" s="45"/>
    </row>
    <row r="227" s="2" customFormat="1" ht="16.8" customHeight="1">
      <c r="A227" s="39"/>
      <c r="B227" s="45"/>
      <c r="C227" s="310" t="s">
        <v>1081</v>
      </c>
      <c r="D227" s="310" t="s">
        <v>2412</v>
      </c>
      <c r="E227" s="18" t="s">
        <v>332</v>
      </c>
      <c r="F227" s="311">
        <v>100.512</v>
      </c>
      <c r="G227" s="39"/>
      <c r="H227" s="45"/>
    </row>
    <row r="228" s="2" customFormat="1" ht="16.8" customHeight="1">
      <c r="A228" s="39"/>
      <c r="B228" s="45"/>
      <c r="C228" s="306" t="s">
        <v>185</v>
      </c>
      <c r="D228" s="307" t="s">
        <v>183</v>
      </c>
      <c r="E228" s="308" t="s">
        <v>1</v>
      </c>
      <c r="F228" s="309">
        <v>52.499000000000002</v>
      </c>
      <c r="G228" s="39"/>
      <c r="H228" s="45"/>
    </row>
    <row r="229" s="2" customFormat="1" ht="16.8" customHeight="1">
      <c r="A229" s="39"/>
      <c r="B229" s="45"/>
      <c r="C229" s="310" t="s">
        <v>1</v>
      </c>
      <c r="D229" s="310" t="s">
        <v>2413</v>
      </c>
      <c r="E229" s="18" t="s">
        <v>1</v>
      </c>
      <c r="F229" s="311">
        <v>52.499000000000002</v>
      </c>
      <c r="G229" s="39"/>
      <c r="H229" s="45"/>
    </row>
    <row r="230" s="2" customFormat="1" ht="16.8" customHeight="1">
      <c r="A230" s="39"/>
      <c r="B230" s="45"/>
      <c r="C230" s="312" t="s">
        <v>2292</v>
      </c>
      <c r="D230" s="39"/>
      <c r="E230" s="39"/>
      <c r="F230" s="39"/>
      <c r="G230" s="39"/>
      <c r="H230" s="45"/>
    </row>
    <row r="231" s="2" customFormat="1" ht="16.8" customHeight="1">
      <c r="A231" s="39"/>
      <c r="B231" s="45"/>
      <c r="C231" s="310" t="s">
        <v>1055</v>
      </c>
      <c r="D231" s="310" t="s">
        <v>2411</v>
      </c>
      <c r="E231" s="18" t="s">
        <v>238</v>
      </c>
      <c r="F231" s="311">
        <v>154.58500000000001</v>
      </c>
      <c r="G231" s="39"/>
      <c r="H231" s="45"/>
    </row>
    <row r="232" s="2" customFormat="1" ht="16.8" customHeight="1">
      <c r="A232" s="39"/>
      <c r="B232" s="45"/>
      <c r="C232" s="306" t="s">
        <v>152</v>
      </c>
      <c r="D232" s="307" t="s">
        <v>153</v>
      </c>
      <c r="E232" s="308" t="s">
        <v>1</v>
      </c>
      <c r="F232" s="309">
        <v>60.481999999999999</v>
      </c>
      <c r="G232" s="39"/>
      <c r="H232" s="45"/>
    </row>
    <row r="233" s="2" customFormat="1" ht="16.8" customHeight="1">
      <c r="A233" s="39"/>
      <c r="B233" s="45"/>
      <c r="C233" s="310" t="s">
        <v>1</v>
      </c>
      <c r="D233" s="310" t="s">
        <v>2414</v>
      </c>
      <c r="E233" s="18" t="s">
        <v>1</v>
      </c>
      <c r="F233" s="311">
        <v>26.096</v>
      </c>
      <c r="G233" s="39"/>
      <c r="H233" s="45"/>
    </row>
    <row r="234" s="2" customFormat="1" ht="16.8" customHeight="1">
      <c r="A234" s="39"/>
      <c r="B234" s="45"/>
      <c r="C234" s="310" t="s">
        <v>1</v>
      </c>
      <c r="D234" s="310" t="s">
        <v>2415</v>
      </c>
      <c r="E234" s="18" t="s">
        <v>1</v>
      </c>
      <c r="F234" s="311">
        <v>34.386000000000003</v>
      </c>
      <c r="G234" s="39"/>
      <c r="H234" s="45"/>
    </row>
    <row r="235" s="2" customFormat="1" ht="16.8" customHeight="1">
      <c r="A235" s="39"/>
      <c r="B235" s="45"/>
      <c r="C235" s="310" t="s">
        <v>1</v>
      </c>
      <c r="D235" s="310" t="s">
        <v>307</v>
      </c>
      <c r="E235" s="18" t="s">
        <v>1</v>
      </c>
      <c r="F235" s="311">
        <v>60.481999999999999</v>
      </c>
      <c r="G235" s="39"/>
      <c r="H235" s="45"/>
    </row>
    <row r="236" s="2" customFormat="1" ht="16.8" customHeight="1">
      <c r="A236" s="39"/>
      <c r="B236" s="45"/>
      <c r="C236" s="312" t="s">
        <v>2292</v>
      </c>
      <c r="D236" s="39"/>
      <c r="E236" s="39"/>
      <c r="F236" s="39"/>
      <c r="G236" s="39"/>
      <c r="H236" s="45"/>
    </row>
    <row r="237" s="2" customFormat="1" ht="16.8" customHeight="1">
      <c r="A237" s="39"/>
      <c r="B237" s="45"/>
      <c r="C237" s="310" t="s">
        <v>809</v>
      </c>
      <c r="D237" s="310" t="s">
        <v>2416</v>
      </c>
      <c r="E237" s="18" t="s">
        <v>238</v>
      </c>
      <c r="F237" s="311">
        <v>62.295999999999999</v>
      </c>
      <c r="G237" s="39"/>
      <c r="H237" s="45"/>
    </row>
    <row r="238" s="2" customFormat="1" ht="16.8" customHeight="1">
      <c r="A238" s="39"/>
      <c r="B238" s="45"/>
      <c r="C238" s="310" t="s">
        <v>962</v>
      </c>
      <c r="D238" s="310" t="s">
        <v>2417</v>
      </c>
      <c r="E238" s="18" t="s">
        <v>238</v>
      </c>
      <c r="F238" s="311">
        <v>60.481999999999999</v>
      </c>
      <c r="G238" s="39"/>
      <c r="H238" s="45"/>
    </row>
    <row r="239" s="2" customFormat="1" ht="16.8" customHeight="1">
      <c r="A239" s="39"/>
      <c r="B239" s="45"/>
      <c r="C239" s="306" t="s">
        <v>155</v>
      </c>
      <c r="D239" s="307" t="s">
        <v>153</v>
      </c>
      <c r="E239" s="308" t="s">
        <v>1</v>
      </c>
      <c r="F239" s="309">
        <v>29.007000000000001</v>
      </c>
      <c r="G239" s="39"/>
      <c r="H239" s="45"/>
    </row>
    <row r="240" s="2" customFormat="1" ht="16.8" customHeight="1">
      <c r="A240" s="39"/>
      <c r="B240" s="45"/>
      <c r="C240" s="310" t="s">
        <v>1</v>
      </c>
      <c r="D240" s="310" t="s">
        <v>2418</v>
      </c>
      <c r="E240" s="18" t="s">
        <v>1</v>
      </c>
      <c r="F240" s="311">
        <v>29.007000000000001</v>
      </c>
      <c r="G240" s="39"/>
      <c r="H240" s="45"/>
    </row>
    <row r="241" s="2" customFormat="1" ht="16.8" customHeight="1">
      <c r="A241" s="39"/>
      <c r="B241" s="45"/>
      <c r="C241" s="312" t="s">
        <v>2292</v>
      </c>
      <c r="D241" s="39"/>
      <c r="E241" s="39"/>
      <c r="F241" s="39"/>
      <c r="G241" s="39"/>
      <c r="H241" s="45"/>
    </row>
    <row r="242" s="2" customFormat="1" ht="16.8" customHeight="1">
      <c r="A242" s="39"/>
      <c r="B242" s="45"/>
      <c r="C242" s="310" t="s">
        <v>819</v>
      </c>
      <c r="D242" s="310" t="s">
        <v>2419</v>
      </c>
      <c r="E242" s="18" t="s">
        <v>238</v>
      </c>
      <c r="F242" s="311">
        <v>29.876999999999999</v>
      </c>
      <c r="G242" s="39"/>
      <c r="H242" s="45"/>
    </row>
    <row r="243" s="2" customFormat="1" ht="16.8" customHeight="1">
      <c r="A243" s="39"/>
      <c r="B243" s="45"/>
      <c r="C243" s="306" t="s">
        <v>157</v>
      </c>
      <c r="D243" s="307" t="s">
        <v>158</v>
      </c>
      <c r="E243" s="308" t="s">
        <v>1</v>
      </c>
      <c r="F243" s="309">
        <v>76.742000000000004</v>
      </c>
      <c r="G243" s="39"/>
      <c r="H243" s="45"/>
    </row>
    <row r="244" s="2" customFormat="1" ht="16.8" customHeight="1">
      <c r="A244" s="39"/>
      <c r="B244" s="45"/>
      <c r="C244" s="310" t="s">
        <v>1</v>
      </c>
      <c r="D244" s="310" t="s">
        <v>2420</v>
      </c>
      <c r="E244" s="18" t="s">
        <v>1</v>
      </c>
      <c r="F244" s="311">
        <v>18.120000000000001</v>
      </c>
      <c r="G244" s="39"/>
      <c r="H244" s="45"/>
    </row>
    <row r="245" s="2" customFormat="1" ht="16.8" customHeight="1">
      <c r="A245" s="39"/>
      <c r="B245" s="45"/>
      <c r="C245" s="310" t="s">
        <v>1</v>
      </c>
      <c r="D245" s="310" t="s">
        <v>2421</v>
      </c>
      <c r="E245" s="18" t="s">
        <v>1</v>
      </c>
      <c r="F245" s="311">
        <v>12.859999999999999</v>
      </c>
      <c r="G245" s="39"/>
      <c r="H245" s="45"/>
    </row>
    <row r="246" s="2" customFormat="1" ht="16.8" customHeight="1">
      <c r="A246" s="39"/>
      <c r="B246" s="45"/>
      <c r="C246" s="310" t="s">
        <v>1</v>
      </c>
      <c r="D246" s="310" t="s">
        <v>2422</v>
      </c>
      <c r="E246" s="18" t="s">
        <v>1</v>
      </c>
      <c r="F246" s="311">
        <v>25.449999999999999</v>
      </c>
      <c r="G246" s="39"/>
      <c r="H246" s="45"/>
    </row>
    <row r="247" s="2" customFormat="1" ht="16.8" customHeight="1">
      <c r="A247" s="39"/>
      <c r="B247" s="45"/>
      <c r="C247" s="310" t="s">
        <v>1</v>
      </c>
      <c r="D247" s="310" t="s">
        <v>2423</v>
      </c>
      <c r="E247" s="18" t="s">
        <v>1</v>
      </c>
      <c r="F247" s="311">
        <v>13.914999999999999</v>
      </c>
      <c r="G247" s="39"/>
      <c r="H247" s="45"/>
    </row>
    <row r="248" s="2" customFormat="1" ht="16.8" customHeight="1">
      <c r="A248" s="39"/>
      <c r="B248" s="45"/>
      <c r="C248" s="310" t="s">
        <v>1</v>
      </c>
      <c r="D248" s="310" t="s">
        <v>548</v>
      </c>
      <c r="E248" s="18" t="s">
        <v>1</v>
      </c>
      <c r="F248" s="311">
        <v>70.344999999999999</v>
      </c>
      <c r="G248" s="39"/>
      <c r="H248" s="45"/>
    </row>
    <row r="249" s="2" customFormat="1" ht="16.8" customHeight="1">
      <c r="A249" s="39"/>
      <c r="B249" s="45"/>
      <c r="C249" s="310" t="s">
        <v>1</v>
      </c>
      <c r="D249" s="310" t="s">
        <v>2424</v>
      </c>
      <c r="E249" s="18" t="s">
        <v>1</v>
      </c>
      <c r="F249" s="311">
        <v>6.3970000000000002</v>
      </c>
      <c r="G249" s="39"/>
      <c r="H249" s="45"/>
    </row>
    <row r="250" s="2" customFormat="1" ht="16.8" customHeight="1">
      <c r="A250" s="39"/>
      <c r="B250" s="45"/>
      <c r="C250" s="310" t="s">
        <v>1</v>
      </c>
      <c r="D250" s="310" t="s">
        <v>307</v>
      </c>
      <c r="E250" s="18" t="s">
        <v>1</v>
      </c>
      <c r="F250" s="311">
        <v>76.742000000000004</v>
      </c>
      <c r="G250" s="39"/>
      <c r="H250" s="45"/>
    </row>
    <row r="251" s="2" customFormat="1" ht="16.8" customHeight="1">
      <c r="A251" s="39"/>
      <c r="B251" s="45"/>
      <c r="C251" s="312" t="s">
        <v>2292</v>
      </c>
      <c r="D251" s="39"/>
      <c r="E251" s="39"/>
      <c r="F251" s="39"/>
      <c r="G251" s="39"/>
      <c r="H251" s="45"/>
    </row>
    <row r="252" s="2" customFormat="1" ht="16.8" customHeight="1">
      <c r="A252" s="39"/>
      <c r="B252" s="45"/>
      <c r="C252" s="310" t="s">
        <v>300</v>
      </c>
      <c r="D252" s="310" t="s">
        <v>2370</v>
      </c>
      <c r="E252" s="18" t="s">
        <v>238</v>
      </c>
      <c r="F252" s="311">
        <v>184.14500000000001</v>
      </c>
      <c r="G252" s="39"/>
      <c r="H252" s="45"/>
    </row>
    <row r="253" s="2" customFormat="1" ht="16.8" customHeight="1">
      <c r="A253" s="39"/>
      <c r="B253" s="45"/>
      <c r="C253" s="310" t="s">
        <v>320</v>
      </c>
      <c r="D253" s="310" t="s">
        <v>2425</v>
      </c>
      <c r="E253" s="18" t="s">
        <v>238</v>
      </c>
      <c r="F253" s="311">
        <v>84.415999999999997</v>
      </c>
      <c r="G253" s="39"/>
      <c r="H253" s="45"/>
    </row>
    <row r="254" s="2" customFormat="1" ht="16.8" customHeight="1">
      <c r="A254" s="39"/>
      <c r="B254" s="45"/>
      <c r="C254" s="310" t="s">
        <v>362</v>
      </c>
      <c r="D254" s="310" t="s">
        <v>2372</v>
      </c>
      <c r="E254" s="18" t="s">
        <v>238</v>
      </c>
      <c r="F254" s="311">
        <v>125.02500000000001</v>
      </c>
      <c r="G254" s="39"/>
      <c r="H254" s="45"/>
    </row>
    <row r="255" s="2" customFormat="1" ht="16.8" customHeight="1">
      <c r="A255" s="39"/>
      <c r="B255" s="45"/>
      <c r="C255" s="310" t="s">
        <v>409</v>
      </c>
      <c r="D255" s="310" t="s">
        <v>2373</v>
      </c>
      <c r="E255" s="18" t="s">
        <v>238</v>
      </c>
      <c r="F255" s="311">
        <v>121.53700000000001</v>
      </c>
      <c r="G255" s="39"/>
      <c r="H255" s="45"/>
    </row>
    <row r="256" s="2" customFormat="1" ht="16.8" customHeight="1">
      <c r="A256" s="39"/>
      <c r="B256" s="45"/>
      <c r="C256" s="310" t="s">
        <v>415</v>
      </c>
      <c r="D256" s="310" t="s">
        <v>2340</v>
      </c>
      <c r="E256" s="18" t="s">
        <v>238</v>
      </c>
      <c r="F256" s="311">
        <v>102.553</v>
      </c>
      <c r="G256" s="39"/>
      <c r="H256" s="45"/>
    </row>
    <row r="257" s="2" customFormat="1" ht="16.8" customHeight="1">
      <c r="A257" s="39"/>
      <c r="B257" s="45"/>
      <c r="C257" s="310" t="s">
        <v>454</v>
      </c>
      <c r="D257" s="310" t="s">
        <v>2374</v>
      </c>
      <c r="E257" s="18" t="s">
        <v>238</v>
      </c>
      <c r="F257" s="311">
        <v>121.53700000000001</v>
      </c>
      <c r="G257" s="39"/>
      <c r="H257" s="45"/>
    </row>
    <row r="258" s="2" customFormat="1" ht="16.8" customHeight="1">
      <c r="A258" s="39"/>
      <c r="B258" s="45"/>
      <c r="C258" s="310" t="s">
        <v>1751</v>
      </c>
      <c r="D258" s="310" t="s">
        <v>2426</v>
      </c>
      <c r="E258" s="18" t="s">
        <v>238</v>
      </c>
      <c r="F258" s="311">
        <v>92.090000000000003</v>
      </c>
      <c r="G258" s="39"/>
      <c r="H258" s="45"/>
    </row>
    <row r="259" s="2" customFormat="1" ht="16.8" customHeight="1">
      <c r="A259" s="39"/>
      <c r="B259" s="45"/>
      <c r="C259" s="310" t="s">
        <v>605</v>
      </c>
      <c r="D259" s="310" t="s">
        <v>2376</v>
      </c>
      <c r="E259" s="18" t="s">
        <v>238</v>
      </c>
      <c r="F259" s="311">
        <v>121.53700000000001</v>
      </c>
      <c r="G259" s="39"/>
      <c r="H259" s="45"/>
    </row>
    <row r="260" s="2" customFormat="1" ht="16.8" customHeight="1">
      <c r="A260" s="39"/>
      <c r="B260" s="45"/>
      <c r="C260" s="306" t="s">
        <v>122</v>
      </c>
      <c r="D260" s="307" t="s">
        <v>123</v>
      </c>
      <c r="E260" s="308" t="s">
        <v>1</v>
      </c>
      <c r="F260" s="309">
        <v>17.640000000000001</v>
      </c>
      <c r="G260" s="39"/>
      <c r="H260" s="45"/>
    </row>
    <row r="261" s="2" customFormat="1" ht="16.8" customHeight="1">
      <c r="A261" s="39"/>
      <c r="B261" s="45"/>
      <c r="C261" s="310" t="s">
        <v>1</v>
      </c>
      <c r="D261" s="310" t="s">
        <v>2427</v>
      </c>
      <c r="E261" s="18" t="s">
        <v>1</v>
      </c>
      <c r="F261" s="311">
        <v>17.640000000000001</v>
      </c>
      <c r="G261" s="39"/>
      <c r="H261" s="45"/>
    </row>
    <row r="262" s="2" customFormat="1" ht="16.8" customHeight="1">
      <c r="A262" s="39"/>
      <c r="B262" s="45"/>
      <c r="C262" s="312" t="s">
        <v>2292</v>
      </c>
      <c r="D262" s="39"/>
      <c r="E262" s="39"/>
      <c r="F262" s="39"/>
      <c r="G262" s="39"/>
      <c r="H262" s="45"/>
    </row>
    <row r="263" s="2" customFormat="1" ht="16.8" customHeight="1">
      <c r="A263" s="39"/>
      <c r="B263" s="45"/>
      <c r="C263" s="310" t="s">
        <v>758</v>
      </c>
      <c r="D263" s="310" t="s">
        <v>2428</v>
      </c>
      <c r="E263" s="18" t="s">
        <v>238</v>
      </c>
      <c r="F263" s="311">
        <v>643.90800000000002</v>
      </c>
      <c r="G263" s="39"/>
      <c r="H263" s="45"/>
    </row>
    <row r="264" s="2" customFormat="1" ht="16.8" customHeight="1">
      <c r="A264" s="39"/>
      <c r="B264" s="45"/>
      <c r="C264" s="310" t="s">
        <v>957</v>
      </c>
      <c r="D264" s="310" t="s">
        <v>2385</v>
      </c>
      <c r="E264" s="18" t="s">
        <v>238</v>
      </c>
      <c r="F264" s="311">
        <v>144.673</v>
      </c>
      <c r="G264" s="39"/>
      <c r="H264" s="45"/>
    </row>
    <row r="265" s="2" customFormat="1" ht="16.8" customHeight="1">
      <c r="A265" s="39"/>
      <c r="B265" s="45"/>
      <c r="C265" s="310" t="s">
        <v>1113</v>
      </c>
      <c r="D265" s="310" t="s">
        <v>2429</v>
      </c>
      <c r="E265" s="18" t="s">
        <v>238</v>
      </c>
      <c r="F265" s="311">
        <v>46.430999999999997</v>
      </c>
      <c r="G265" s="39"/>
      <c r="H265" s="45"/>
    </row>
    <row r="266" s="2" customFormat="1" ht="16.8" customHeight="1">
      <c r="A266" s="39"/>
      <c r="B266" s="45"/>
      <c r="C266" s="310" t="s">
        <v>1152</v>
      </c>
      <c r="D266" s="310" t="s">
        <v>2389</v>
      </c>
      <c r="E266" s="18" t="s">
        <v>238</v>
      </c>
      <c r="F266" s="311">
        <v>273.07400000000001</v>
      </c>
      <c r="G266" s="39"/>
      <c r="H266" s="45"/>
    </row>
    <row r="267" s="2" customFormat="1" ht="16.8" customHeight="1">
      <c r="A267" s="39"/>
      <c r="B267" s="45"/>
      <c r="C267" s="310" t="s">
        <v>1140</v>
      </c>
      <c r="D267" s="310" t="s">
        <v>2390</v>
      </c>
      <c r="E267" s="18" t="s">
        <v>238</v>
      </c>
      <c r="F267" s="311">
        <v>209.01300000000001</v>
      </c>
      <c r="G267" s="39"/>
      <c r="H267" s="45"/>
    </row>
    <row r="268" s="2" customFormat="1" ht="16.8" customHeight="1">
      <c r="A268" s="39"/>
      <c r="B268" s="45"/>
      <c r="C268" s="310" t="s">
        <v>764</v>
      </c>
      <c r="D268" s="310" t="s">
        <v>765</v>
      </c>
      <c r="E268" s="18" t="s">
        <v>238</v>
      </c>
      <c r="F268" s="311">
        <v>291.45400000000001</v>
      </c>
      <c r="G268" s="39"/>
      <c r="H268" s="45"/>
    </row>
    <row r="269" s="2" customFormat="1" ht="16.8" customHeight="1">
      <c r="A269" s="39"/>
      <c r="B269" s="45"/>
      <c r="C269" s="306" t="s">
        <v>125</v>
      </c>
      <c r="D269" s="307" t="s">
        <v>123</v>
      </c>
      <c r="E269" s="308" t="s">
        <v>1</v>
      </c>
      <c r="F269" s="309">
        <v>87.793999999999997</v>
      </c>
      <c r="G269" s="39"/>
      <c r="H269" s="45"/>
    </row>
    <row r="270" s="2" customFormat="1" ht="16.8" customHeight="1">
      <c r="A270" s="39"/>
      <c r="B270" s="45"/>
      <c r="C270" s="310" t="s">
        <v>1</v>
      </c>
      <c r="D270" s="310" t="s">
        <v>2430</v>
      </c>
      <c r="E270" s="18" t="s">
        <v>1</v>
      </c>
      <c r="F270" s="311">
        <v>24.763000000000002</v>
      </c>
      <c r="G270" s="39"/>
      <c r="H270" s="45"/>
    </row>
    <row r="271" s="2" customFormat="1" ht="16.8" customHeight="1">
      <c r="A271" s="39"/>
      <c r="B271" s="45"/>
      <c r="C271" s="310" t="s">
        <v>1</v>
      </c>
      <c r="D271" s="310" t="s">
        <v>2431</v>
      </c>
      <c r="E271" s="18" t="s">
        <v>1</v>
      </c>
      <c r="F271" s="311">
        <v>63.030999999999999</v>
      </c>
      <c r="G271" s="39"/>
      <c r="H271" s="45"/>
    </row>
    <row r="272" s="2" customFormat="1" ht="16.8" customHeight="1">
      <c r="A272" s="39"/>
      <c r="B272" s="45"/>
      <c r="C272" s="310" t="s">
        <v>1</v>
      </c>
      <c r="D272" s="310" t="s">
        <v>307</v>
      </c>
      <c r="E272" s="18" t="s">
        <v>1</v>
      </c>
      <c r="F272" s="311">
        <v>87.793999999999997</v>
      </c>
      <c r="G272" s="39"/>
      <c r="H272" s="45"/>
    </row>
    <row r="273" s="2" customFormat="1" ht="16.8" customHeight="1">
      <c r="A273" s="39"/>
      <c r="B273" s="45"/>
      <c r="C273" s="312" t="s">
        <v>2292</v>
      </c>
      <c r="D273" s="39"/>
      <c r="E273" s="39"/>
      <c r="F273" s="39"/>
      <c r="G273" s="39"/>
      <c r="H273" s="45"/>
    </row>
    <row r="274" s="2" customFormat="1" ht="16.8" customHeight="1">
      <c r="A274" s="39"/>
      <c r="B274" s="45"/>
      <c r="C274" s="310" t="s">
        <v>758</v>
      </c>
      <c r="D274" s="310" t="s">
        <v>2428</v>
      </c>
      <c r="E274" s="18" t="s">
        <v>238</v>
      </c>
      <c r="F274" s="311">
        <v>643.90800000000002</v>
      </c>
      <c r="G274" s="39"/>
      <c r="H274" s="45"/>
    </row>
    <row r="275" s="2" customFormat="1" ht="16.8" customHeight="1">
      <c r="A275" s="39"/>
      <c r="B275" s="45"/>
      <c r="C275" s="310" t="s">
        <v>1152</v>
      </c>
      <c r="D275" s="310" t="s">
        <v>2389</v>
      </c>
      <c r="E275" s="18" t="s">
        <v>238</v>
      </c>
      <c r="F275" s="311">
        <v>273.07400000000001</v>
      </c>
      <c r="G275" s="39"/>
      <c r="H275" s="45"/>
    </row>
    <row r="276" s="2" customFormat="1" ht="16.8" customHeight="1">
      <c r="A276" s="39"/>
      <c r="B276" s="45"/>
      <c r="C276" s="310" t="s">
        <v>770</v>
      </c>
      <c r="D276" s="310" t="s">
        <v>771</v>
      </c>
      <c r="E276" s="18" t="s">
        <v>238</v>
      </c>
      <c r="F276" s="311">
        <v>130.26300000000001</v>
      </c>
      <c r="G276" s="39"/>
      <c r="H276" s="45"/>
    </row>
    <row r="277" s="2" customFormat="1" ht="16.8" customHeight="1">
      <c r="A277" s="39"/>
      <c r="B277" s="45"/>
      <c r="C277" s="310" t="s">
        <v>764</v>
      </c>
      <c r="D277" s="310" t="s">
        <v>765</v>
      </c>
      <c r="E277" s="18" t="s">
        <v>238</v>
      </c>
      <c r="F277" s="311">
        <v>291.45400000000001</v>
      </c>
      <c r="G277" s="39"/>
      <c r="H277" s="45"/>
    </row>
    <row r="278" s="2" customFormat="1" ht="16.8" customHeight="1">
      <c r="A278" s="39"/>
      <c r="B278" s="45"/>
      <c r="C278" s="306" t="s">
        <v>128</v>
      </c>
      <c r="D278" s="307" t="s">
        <v>123</v>
      </c>
      <c r="E278" s="308" t="s">
        <v>1</v>
      </c>
      <c r="F278" s="309">
        <v>44.012</v>
      </c>
      <c r="G278" s="39"/>
      <c r="H278" s="45"/>
    </row>
    <row r="279" s="2" customFormat="1" ht="16.8" customHeight="1">
      <c r="A279" s="39"/>
      <c r="B279" s="45"/>
      <c r="C279" s="310" t="s">
        <v>1</v>
      </c>
      <c r="D279" s="310" t="s">
        <v>2432</v>
      </c>
      <c r="E279" s="18" t="s">
        <v>1</v>
      </c>
      <c r="F279" s="311">
        <v>22.712</v>
      </c>
      <c r="G279" s="39"/>
      <c r="H279" s="45"/>
    </row>
    <row r="280" s="2" customFormat="1" ht="16.8" customHeight="1">
      <c r="A280" s="39"/>
      <c r="B280" s="45"/>
      <c r="C280" s="310" t="s">
        <v>1</v>
      </c>
      <c r="D280" s="310" t="s">
        <v>2433</v>
      </c>
      <c r="E280" s="18" t="s">
        <v>1</v>
      </c>
      <c r="F280" s="311">
        <v>21.300000000000001</v>
      </c>
      <c r="G280" s="39"/>
      <c r="H280" s="45"/>
    </row>
    <row r="281" s="2" customFormat="1" ht="16.8" customHeight="1">
      <c r="A281" s="39"/>
      <c r="B281" s="45"/>
      <c r="C281" s="310" t="s">
        <v>1</v>
      </c>
      <c r="D281" s="310" t="s">
        <v>307</v>
      </c>
      <c r="E281" s="18" t="s">
        <v>1</v>
      </c>
      <c r="F281" s="311">
        <v>44.012</v>
      </c>
      <c r="G281" s="39"/>
      <c r="H281" s="45"/>
    </row>
    <row r="282" s="2" customFormat="1" ht="16.8" customHeight="1">
      <c r="A282" s="39"/>
      <c r="B282" s="45"/>
      <c r="C282" s="312" t="s">
        <v>2292</v>
      </c>
      <c r="D282" s="39"/>
      <c r="E282" s="39"/>
      <c r="F282" s="39"/>
      <c r="G282" s="39"/>
      <c r="H282" s="45"/>
    </row>
    <row r="283" s="2" customFormat="1" ht="16.8" customHeight="1">
      <c r="A283" s="39"/>
      <c r="B283" s="45"/>
      <c r="C283" s="310" t="s">
        <v>758</v>
      </c>
      <c r="D283" s="310" t="s">
        <v>2428</v>
      </c>
      <c r="E283" s="18" t="s">
        <v>238</v>
      </c>
      <c r="F283" s="311">
        <v>643.90800000000002</v>
      </c>
      <c r="G283" s="39"/>
      <c r="H283" s="45"/>
    </row>
    <row r="284" s="2" customFormat="1" ht="16.8" customHeight="1">
      <c r="A284" s="39"/>
      <c r="B284" s="45"/>
      <c r="C284" s="310" t="s">
        <v>957</v>
      </c>
      <c r="D284" s="310" t="s">
        <v>2385</v>
      </c>
      <c r="E284" s="18" t="s">
        <v>238</v>
      </c>
      <c r="F284" s="311">
        <v>144.673</v>
      </c>
      <c r="G284" s="39"/>
      <c r="H284" s="45"/>
    </row>
    <row r="285" s="2" customFormat="1" ht="16.8" customHeight="1">
      <c r="A285" s="39"/>
      <c r="B285" s="45"/>
      <c r="C285" s="310" t="s">
        <v>1152</v>
      </c>
      <c r="D285" s="310" t="s">
        <v>2389</v>
      </c>
      <c r="E285" s="18" t="s">
        <v>238</v>
      </c>
      <c r="F285" s="311">
        <v>273.07400000000001</v>
      </c>
      <c r="G285" s="39"/>
      <c r="H285" s="45"/>
    </row>
    <row r="286" s="2" customFormat="1" ht="16.8" customHeight="1">
      <c r="A286" s="39"/>
      <c r="B286" s="45"/>
      <c r="C286" s="310" t="s">
        <v>1140</v>
      </c>
      <c r="D286" s="310" t="s">
        <v>2390</v>
      </c>
      <c r="E286" s="18" t="s">
        <v>238</v>
      </c>
      <c r="F286" s="311">
        <v>209.01300000000001</v>
      </c>
      <c r="G286" s="39"/>
      <c r="H286" s="45"/>
    </row>
    <row r="287" s="2" customFormat="1" ht="16.8" customHeight="1">
      <c r="A287" s="39"/>
      <c r="B287" s="45"/>
      <c r="C287" s="310" t="s">
        <v>776</v>
      </c>
      <c r="D287" s="310" t="s">
        <v>777</v>
      </c>
      <c r="E287" s="18" t="s">
        <v>238</v>
      </c>
      <c r="F287" s="311">
        <v>254.386</v>
      </c>
      <c r="G287" s="39"/>
      <c r="H287" s="45"/>
    </row>
    <row r="288" s="2" customFormat="1" ht="16.8" customHeight="1">
      <c r="A288" s="39"/>
      <c r="B288" s="45"/>
      <c r="C288" s="306" t="s">
        <v>131</v>
      </c>
      <c r="D288" s="307" t="s">
        <v>132</v>
      </c>
      <c r="E288" s="308" t="s">
        <v>1</v>
      </c>
      <c r="F288" s="309">
        <v>191.20400000000001</v>
      </c>
      <c r="G288" s="39"/>
      <c r="H288" s="45"/>
    </row>
    <row r="289" s="2" customFormat="1" ht="16.8" customHeight="1">
      <c r="A289" s="39"/>
      <c r="B289" s="45"/>
      <c r="C289" s="310" t="s">
        <v>1</v>
      </c>
      <c r="D289" s="310" t="s">
        <v>2434</v>
      </c>
      <c r="E289" s="18" t="s">
        <v>1</v>
      </c>
      <c r="F289" s="311">
        <v>63.984999999999999</v>
      </c>
      <c r="G289" s="39"/>
      <c r="H289" s="45"/>
    </row>
    <row r="290" s="2" customFormat="1" ht="16.8" customHeight="1">
      <c r="A290" s="39"/>
      <c r="B290" s="45"/>
      <c r="C290" s="310" t="s">
        <v>1</v>
      </c>
      <c r="D290" s="310" t="s">
        <v>2435</v>
      </c>
      <c r="E290" s="18" t="s">
        <v>1</v>
      </c>
      <c r="F290" s="311">
        <v>127.21899999999999</v>
      </c>
      <c r="G290" s="39"/>
      <c r="H290" s="45"/>
    </row>
    <row r="291" s="2" customFormat="1" ht="16.8" customHeight="1">
      <c r="A291" s="39"/>
      <c r="B291" s="45"/>
      <c r="C291" s="310" t="s">
        <v>1</v>
      </c>
      <c r="D291" s="310" t="s">
        <v>307</v>
      </c>
      <c r="E291" s="18" t="s">
        <v>1</v>
      </c>
      <c r="F291" s="311">
        <v>191.20400000000001</v>
      </c>
      <c r="G291" s="39"/>
      <c r="H291" s="45"/>
    </row>
    <row r="292" s="2" customFormat="1" ht="16.8" customHeight="1">
      <c r="A292" s="39"/>
      <c r="B292" s="45"/>
      <c r="C292" s="312" t="s">
        <v>2292</v>
      </c>
      <c r="D292" s="39"/>
      <c r="E292" s="39"/>
      <c r="F292" s="39"/>
      <c r="G292" s="39"/>
      <c r="H292" s="45"/>
    </row>
    <row r="293" s="2" customFormat="1" ht="16.8" customHeight="1">
      <c r="A293" s="39"/>
      <c r="B293" s="45"/>
      <c r="C293" s="310" t="s">
        <v>758</v>
      </c>
      <c r="D293" s="310" t="s">
        <v>2428</v>
      </c>
      <c r="E293" s="18" t="s">
        <v>238</v>
      </c>
      <c r="F293" s="311">
        <v>643.90800000000002</v>
      </c>
      <c r="G293" s="39"/>
      <c r="H293" s="45"/>
    </row>
    <row r="294" s="2" customFormat="1" ht="16.8" customHeight="1">
      <c r="A294" s="39"/>
      <c r="B294" s="45"/>
      <c r="C294" s="310" t="s">
        <v>776</v>
      </c>
      <c r="D294" s="310" t="s">
        <v>777</v>
      </c>
      <c r="E294" s="18" t="s">
        <v>238</v>
      </c>
      <c r="F294" s="311">
        <v>254.386</v>
      </c>
      <c r="G294" s="39"/>
      <c r="H294" s="45"/>
    </row>
    <row r="295" s="2" customFormat="1" ht="16.8" customHeight="1">
      <c r="A295" s="39"/>
      <c r="B295" s="45"/>
      <c r="C295" s="306" t="s">
        <v>134</v>
      </c>
      <c r="D295" s="307" t="s">
        <v>123</v>
      </c>
      <c r="E295" s="308" t="s">
        <v>1</v>
      </c>
      <c r="F295" s="309">
        <v>28.791</v>
      </c>
      <c r="G295" s="39"/>
      <c r="H295" s="45"/>
    </row>
    <row r="296" s="2" customFormat="1" ht="16.8" customHeight="1">
      <c r="A296" s="39"/>
      <c r="B296" s="45"/>
      <c r="C296" s="310" t="s">
        <v>1</v>
      </c>
      <c r="D296" s="310" t="s">
        <v>2436</v>
      </c>
      <c r="E296" s="18" t="s">
        <v>1</v>
      </c>
      <c r="F296" s="311">
        <v>28.791</v>
      </c>
      <c r="G296" s="39"/>
      <c r="H296" s="45"/>
    </row>
    <row r="297" s="2" customFormat="1" ht="16.8" customHeight="1">
      <c r="A297" s="39"/>
      <c r="B297" s="45"/>
      <c r="C297" s="312" t="s">
        <v>2292</v>
      </c>
      <c r="D297" s="39"/>
      <c r="E297" s="39"/>
      <c r="F297" s="39"/>
      <c r="G297" s="39"/>
      <c r="H297" s="45"/>
    </row>
    <row r="298" s="2" customFormat="1" ht="16.8" customHeight="1">
      <c r="A298" s="39"/>
      <c r="B298" s="45"/>
      <c r="C298" s="310" t="s">
        <v>758</v>
      </c>
      <c r="D298" s="310" t="s">
        <v>2428</v>
      </c>
      <c r="E298" s="18" t="s">
        <v>238</v>
      </c>
      <c r="F298" s="311">
        <v>643.90800000000002</v>
      </c>
      <c r="G298" s="39"/>
      <c r="H298" s="45"/>
    </row>
    <row r="299" s="2" customFormat="1" ht="16.8" customHeight="1">
      <c r="A299" s="39"/>
      <c r="B299" s="45"/>
      <c r="C299" s="310" t="s">
        <v>764</v>
      </c>
      <c r="D299" s="310" t="s">
        <v>765</v>
      </c>
      <c r="E299" s="18" t="s">
        <v>238</v>
      </c>
      <c r="F299" s="311">
        <v>291.45400000000001</v>
      </c>
      <c r="G299" s="39"/>
      <c r="H299" s="45"/>
    </row>
    <row r="300" s="2" customFormat="1" ht="16.8" customHeight="1">
      <c r="A300" s="39"/>
      <c r="B300" s="45"/>
      <c r="C300" s="306" t="s">
        <v>136</v>
      </c>
      <c r="D300" s="307" t="s">
        <v>123</v>
      </c>
      <c r="E300" s="308" t="s">
        <v>1</v>
      </c>
      <c r="F300" s="309">
        <v>51.305999999999997</v>
      </c>
      <c r="G300" s="39"/>
      <c r="H300" s="45"/>
    </row>
    <row r="301" s="2" customFormat="1" ht="16.8" customHeight="1">
      <c r="A301" s="39"/>
      <c r="B301" s="45"/>
      <c r="C301" s="310" t="s">
        <v>1</v>
      </c>
      <c r="D301" s="310" t="s">
        <v>2437</v>
      </c>
      <c r="E301" s="18" t="s">
        <v>1</v>
      </c>
      <c r="F301" s="311">
        <v>29.212</v>
      </c>
      <c r="G301" s="39"/>
      <c r="H301" s="45"/>
    </row>
    <row r="302" s="2" customFormat="1" ht="16.8" customHeight="1">
      <c r="A302" s="39"/>
      <c r="B302" s="45"/>
      <c r="C302" s="310" t="s">
        <v>1</v>
      </c>
      <c r="D302" s="310" t="s">
        <v>2438</v>
      </c>
      <c r="E302" s="18" t="s">
        <v>1</v>
      </c>
      <c r="F302" s="311">
        <v>22.094000000000001</v>
      </c>
      <c r="G302" s="39"/>
      <c r="H302" s="45"/>
    </row>
    <row r="303" s="2" customFormat="1" ht="16.8" customHeight="1">
      <c r="A303" s="39"/>
      <c r="B303" s="45"/>
      <c r="C303" s="310" t="s">
        <v>1</v>
      </c>
      <c r="D303" s="310" t="s">
        <v>307</v>
      </c>
      <c r="E303" s="18" t="s">
        <v>1</v>
      </c>
      <c r="F303" s="311">
        <v>51.305999999999997</v>
      </c>
      <c r="G303" s="39"/>
      <c r="H303" s="45"/>
    </row>
    <row r="304" s="2" customFormat="1" ht="16.8" customHeight="1">
      <c r="A304" s="39"/>
      <c r="B304" s="45"/>
      <c r="C304" s="312" t="s">
        <v>2292</v>
      </c>
      <c r="D304" s="39"/>
      <c r="E304" s="39"/>
      <c r="F304" s="39"/>
      <c r="G304" s="39"/>
      <c r="H304" s="45"/>
    </row>
    <row r="305" s="2" customFormat="1" ht="16.8" customHeight="1">
      <c r="A305" s="39"/>
      <c r="B305" s="45"/>
      <c r="C305" s="310" t="s">
        <v>758</v>
      </c>
      <c r="D305" s="310" t="s">
        <v>2428</v>
      </c>
      <c r="E305" s="18" t="s">
        <v>238</v>
      </c>
      <c r="F305" s="311">
        <v>643.90800000000002</v>
      </c>
      <c r="G305" s="39"/>
      <c r="H305" s="45"/>
    </row>
    <row r="306" s="2" customFormat="1" ht="16.8" customHeight="1">
      <c r="A306" s="39"/>
      <c r="B306" s="45"/>
      <c r="C306" s="310" t="s">
        <v>764</v>
      </c>
      <c r="D306" s="310" t="s">
        <v>765</v>
      </c>
      <c r="E306" s="18" t="s">
        <v>238</v>
      </c>
      <c r="F306" s="311">
        <v>291.45400000000001</v>
      </c>
      <c r="G306" s="39"/>
      <c r="H306" s="45"/>
    </row>
    <row r="307" s="2" customFormat="1" ht="16.8" customHeight="1">
      <c r="A307" s="39"/>
      <c r="B307" s="45"/>
      <c r="C307" s="306" t="s">
        <v>144</v>
      </c>
      <c r="D307" s="307" t="s">
        <v>123</v>
      </c>
      <c r="E307" s="308" t="s">
        <v>1</v>
      </c>
      <c r="F307" s="309">
        <v>32.652999999999999</v>
      </c>
      <c r="G307" s="39"/>
      <c r="H307" s="45"/>
    </row>
    <row r="308" s="2" customFormat="1" ht="16.8" customHeight="1">
      <c r="A308" s="39"/>
      <c r="B308" s="45"/>
      <c r="C308" s="310" t="s">
        <v>1</v>
      </c>
      <c r="D308" s="310" t="s">
        <v>2439</v>
      </c>
      <c r="E308" s="18" t="s">
        <v>1</v>
      </c>
      <c r="F308" s="311">
        <v>13.032</v>
      </c>
      <c r="G308" s="39"/>
      <c r="H308" s="45"/>
    </row>
    <row r="309" s="2" customFormat="1" ht="16.8" customHeight="1">
      <c r="A309" s="39"/>
      <c r="B309" s="45"/>
      <c r="C309" s="310" t="s">
        <v>1</v>
      </c>
      <c r="D309" s="310" t="s">
        <v>2440</v>
      </c>
      <c r="E309" s="18" t="s">
        <v>1</v>
      </c>
      <c r="F309" s="311">
        <v>4.827</v>
      </c>
      <c r="G309" s="39"/>
      <c r="H309" s="45"/>
    </row>
    <row r="310" s="2" customFormat="1" ht="16.8" customHeight="1">
      <c r="A310" s="39"/>
      <c r="B310" s="45"/>
      <c r="C310" s="310" t="s">
        <v>1</v>
      </c>
      <c r="D310" s="310" t="s">
        <v>2441</v>
      </c>
      <c r="E310" s="18" t="s">
        <v>1</v>
      </c>
      <c r="F310" s="311">
        <v>5.8639999999999999</v>
      </c>
      <c r="G310" s="39"/>
      <c r="H310" s="45"/>
    </row>
    <row r="311" s="2" customFormat="1" ht="16.8" customHeight="1">
      <c r="A311" s="39"/>
      <c r="B311" s="45"/>
      <c r="C311" s="310" t="s">
        <v>1</v>
      </c>
      <c r="D311" s="310" t="s">
        <v>2442</v>
      </c>
      <c r="E311" s="18" t="s">
        <v>1</v>
      </c>
      <c r="F311" s="311">
        <v>8.9299999999999997</v>
      </c>
      <c r="G311" s="39"/>
      <c r="H311" s="45"/>
    </row>
    <row r="312" s="2" customFormat="1" ht="16.8" customHeight="1">
      <c r="A312" s="39"/>
      <c r="B312" s="45"/>
      <c r="C312" s="310" t="s">
        <v>1</v>
      </c>
      <c r="D312" s="310" t="s">
        <v>307</v>
      </c>
      <c r="E312" s="18" t="s">
        <v>1</v>
      </c>
      <c r="F312" s="311">
        <v>32.652999999999999</v>
      </c>
      <c r="G312" s="39"/>
      <c r="H312" s="45"/>
    </row>
    <row r="313" s="2" customFormat="1" ht="16.8" customHeight="1">
      <c r="A313" s="39"/>
      <c r="B313" s="45"/>
      <c r="C313" s="312" t="s">
        <v>2292</v>
      </c>
      <c r="D313" s="39"/>
      <c r="E313" s="39"/>
      <c r="F313" s="39"/>
      <c r="G313" s="39"/>
      <c r="H313" s="45"/>
    </row>
    <row r="314" s="2" customFormat="1" ht="16.8" customHeight="1">
      <c r="A314" s="39"/>
      <c r="B314" s="45"/>
      <c r="C314" s="310" t="s">
        <v>758</v>
      </c>
      <c r="D314" s="310" t="s">
        <v>2428</v>
      </c>
      <c r="E314" s="18" t="s">
        <v>238</v>
      </c>
      <c r="F314" s="311">
        <v>643.90800000000002</v>
      </c>
      <c r="G314" s="39"/>
      <c r="H314" s="45"/>
    </row>
    <row r="315" s="2" customFormat="1" ht="16.8" customHeight="1">
      <c r="A315" s="39"/>
      <c r="B315" s="45"/>
      <c r="C315" s="310" t="s">
        <v>1152</v>
      </c>
      <c r="D315" s="310" t="s">
        <v>2389</v>
      </c>
      <c r="E315" s="18" t="s">
        <v>238</v>
      </c>
      <c r="F315" s="311">
        <v>273.07400000000001</v>
      </c>
      <c r="G315" s="39"/>
      <c r="H315" s="45"/>
    </row>
    <row r="316" s="2" customFormat="1" ht="16.8" customHeight="1">
      <c r="A316" s="39"/>
      <c r="B316" s="45"/>
      <c r="C316" s="310" t="s">
        <v>770</v>
      </c>
      <c r="D316" s="310" t="s">
        <v>771</v>
      </c>
      <c r="E316" s="18" t="s">
        <v>238</v>
      </c>
      <c r="F316" s="311">
        <v>130.26300000000001</v>
      </c>
      <c r="G316" s="39"/>
      <c r="H316" s="45"/>
    </row>
    <row r="317" s="2" customFormat="1" ht="16.8" customHeight="1">
      <c r="A317" s="39"/>
      <c r="B317" s="45"/>
      <c r="C317" s="310" t="s">
        <v>764</v>
      </c>
      <c r="D317" s="310" t="s">
        <v>765</v>
      </c>
      <c r="E317" s="18" t="s">
        <v>238</v>
      </c>
      <c r="F317" s="311">
        <v>291.45400000000001</v>
      </c>
      <c r="G317" s="39"/>
      <c r="H317" s="45"/>
    </row>
    <row r="318" s="2" customFormat="1" ht="16.8" customHeight="1">
      <c r="A318" s="39"/>
      <c r="B318" s="45"/>
      <c r="C318" s="306" t="s">
        <v>190</v>
      </c>
      <c r="D318" s="307" t="s">
        <v>191</v>
      </c>
      <c r="E318" s="308" t="s">
        <v>1</v>
      </c>
      <c r="F318" s="309">
        <v>14.800000000000001</v>
      </c>
      <c r="G318" s="39"/>
      <c r="H318" s="45"/>
    </row>
    <row r="319" s="2" customFormat="1" ht="16.8" customHeight="1">
      <c r="A319" s="39"/>
      <c r="B319" s="45"/>
      <c r="C319" s="310" t="s">
        <v>1</v>
      </c>
      <c r="D319" s="310" t="s">
        <v>522</v>
      </c>
      <c r="E319" s="18" t="s">
        <v>1</v>
      </c>
      <c r="F319" s="311">
        <v>3.5</v>
      </c>
      <c r="G319" s="39"/>
      <c r="H319" s="45"/>
    </row>
    <row r="320" s="2" customFormat="1" ht="16.8" customHeight="1">
      <c r="A320" s="39"/>
      <c r="B320" s="45"/>
      <c r="C320" s="310" t="s">
        <v>1</v>
      </c>
      <c r="D320" s="310" t="s">
        <v>523</v>
      </c>
      <c r="E320" s="18" t="s">
        <v>1</v>
      </c>
      <c r="F320" s="311">
        <v>11.300000000000001</v>
      </c>
      <c r="G320" s="39"/>
      <c r="H320" s="45"/>
    </row>
    <row r="321" s="2" customFormat="1" ht="16.8" customHeight="1">
      <c r="A321" s="39"/>
      <c r="B321" s="45"/>
      <c r="C321" s="310" t="s">
        <v>190</v>
      </c>
      <c r="D321" s="310" t="s">
        <v>307</v>
      </c>
      <c r="E321" s="18" t="s">
        <v>1</v>
      </c>
      <c r="F321" s="311">
        <v>14.800000000000001</v>
      </c>
      <c r="G321" s="39"/>
      <c r="H321" s="45"/>
    </row>
    <row r="322" s="2" customFormat="1" ht="16.8" customHeight="1">
      <c r="A322" s="39"/>
      <c r="B322" s="45"/>
      <c r="C322" s="312" t="s">
        <v>2292</v>
      </c>
      <c r="D322" s="39"/>
      <c r="E322" s="39"/>
      <c r="F322" s="39"/>
      <c r="G322" s="39"/>
      <c r="H322" s="45"/>
    </row>
    <row r="323" s="2" customFormat="1" ht="16.8" customHeight="1">
      <c r="A323" s="39"/>
      <c r="B323" s="45"/>
      <c r="C323" s="310" t="s">
        <v>519</v>
      </c>
      <c r="D323" s="310" t="s">
        <v>2443</v>
      </c>
      <c r="E323" s="18" t="s">
        <v>332</v>
      </c>
      <c r="F323" s="311">
        <v>14.800000000000001</v>
      </c>
      <c r="G323" s="39"/>
      <c r="H323" s="45"/>
    </row>
    <row r="324" s="2" customFormat="1" ht="16.8" customHeight="1">
      <c r="A324" s="39"/>
      <c r="B324" s="45"/>
      <c r="C324" s="310" t="s">
        <v>525</v>
      </c>
      <c r="D324" s="310" t="s">
        <v>526</v>
      </c>
      <c r="E324" s="18" t="s">
        <v>332</v>
      </c>
      <c r="F324" s="311">
        <v>2664</v>
      </c>
      <c r="G324" s="39"/>
      <c r="H324" s="45"/>
    </row>
    <row r="325" s="2" customFormat="1" ht="16.8" customHeight="1">
      <c r="A325" s="39"/>
      <c r="B325" s="45"/>
      <c r="C325" s="310" t="s">
        <v>530</v>
      </c>
      <c r="D325" s="310" t="s">
        <v>2444</v>
      </c>
      <c r="E325" s="18" t="s">
        <v>332</v>
      </c>
      <c r="F325" s="311">
        <v>14.800000000000001</v>
      </c>
      <c r="G325" s="39"/>
      <c r="H325" s="45"/>
    </row>
    <row r="326" s="2" customFormat="1" ht="16.8" customHeight="1">
      <c r="A326" s="39"/>
      <c r="B326" s="45"/>
      <c r="C326" s="306" t="s">
        <v>173</v>
      </c>
      <c r="D326" s="307" t="s">
        <v>174</v>
      </c>
      <c r="E326" s="308" t="s">
        <v>1</v>
      </c>
      <c r="F326" s="309">
        <v>41.746000000000002</v>
      </c>
      <c r="G326" s="39"/>
      <c r="H326" s="45"/>
    </row>
    <row r="327" s="2" customFormat="1" ht="16.8" customHeight="1">
      <c r="A327" s="39"/>
      <c r="B327" s="45"/>
      <c r="C327" s="310" t="s">
        <v>1</v>
      </c>
      <c r="D327" s="310" t="s">
        <v>2357</v>
      </c>
      <c r="E327" s="18" t="s">
        <v>1</v>
      </c>
      <c r="F327" s="311">
        <v>0</v>
      </c>
      <c r="G327" s="39"/>
      <c r="H327" s="45"/>
    </row>
    <row r="328" s="2" customFormat="1" ht="16.8" customHeight="1">
      <c r="A328" s="39"/>
      <c r="B328" s="45"/>
      <c r="C328" s="310" t="s">
        <v>1</v>
      </c>
      <c r="D328" s="310" t="s">
        <v>2445</v>
      </c>
      <c r="E328" s="18" t="s">
        <v>1</v>
      </c>
      <c r="F328" s="311">
        <v>41.746000000000002</v>
      </c>
      <c r="G328" s="39"/>
      <c r="H328" s="45"/>
    </row>
    <row r="329" s="2" customFormat="1" ht="16.8" customHeight="1">
      <c r="A329" s="39"/>
      <c r="B329" s="45"/>
      <c r="C329" s="312" t="s">
        <v>2292</v>
      </c>
      <c r="D329" s="39"/>
      <c r="E329" s="39"/>
      <c r="F329" s="39"/>
      <c r="G329" s="39"/>
      <c r="H329" s="45"/>
    </row>
    <row r="330" s="2" customFormat="1" ht="16.8" customHeight="1">
      <c r="A330" s="39"/>
      <c r="B330" s="45"/>
      <c r="C330" s="310" t="s">
        <v>1280</v>
      </c>
      <c r="D330" s="310" t="s">
        <v>2446</v>
      </c>
      <c r="E330" s="18" t="s">
        <v>332</v>
      </c>
      <c r="F330" s="311">
        <v>47.798000000000002</v>
      </c>
      <c r="G330" s="39"/>
      <c r="H330" s="45"/>
    </row>
    <row r="331" s="2" customFormat="1" ht="16.8" customHeight="1">
      <c r="A331" s="39"/>
      <c r="B331" s="45"/>
      <c r="C331" s="310" t="s">
        <v>1419</v>
      </c>
      <c r="D331" s="310" t="s">
        <v>2447</v>
      </c>
      <c r="E331" s="18" t="s">
        <v>332</v>
      </c>
      <c r="F331" s="311">
        <v>42.997999999999998</v>
      </c>
      <c r="G331" s="39"/>
      <c r="H331" s="45"/>
    </row>
    <row r="332" s="2" customFormat="1" ht="16.8" customHeight="1">
      <c r="A332" s="39"/>
      <c r="B332" s="45"/>
      <c r="C332" s="310" t="s">
        <v>1591</v>
      </c>
      <c r="D332" s="310" t="s">
        <v>2448</v>
      </c>
      <c r="E332" s="18" t="s">
        <v>332</v>
      </c>
      <c r="F332" s="311">
        <v>42.997999999999998</v>
      </c>
      <c r="G332" s="39"/>
      <c r="H332" s="45"/>
    </row>
    <row r="333" s="2" customFormat="1" ht="7.44" customHeight="1">
      <c r="A333" s="39"/>
      <c r="B333" s="173"/>
      <c r="C333" s="174"/>
      <c r="D333" s="174"/>
      <c r="E333" s="174"/>
      <c r="F333" s="174"/>
      <c r="G333" s="174"/>
      <c r="H333" s="45"/>
    </row>
    <row r="334" s="2" customFormat="1">
      <c r="A334" s="39"/>
      <c r="B334" s="39"/>
      <c r="C334" s="39"/>
      <c r="D334" s="39"/>
      <c r="E334" s="39"/>
      <c r="F334" s="39"/>
      <c r="G334" s="39"/>
      <c r="H334" s="39"/>
    </row>
  </sheetData>
  <sheetProtection sheet="1" formatColumns="0" formatRows="0" objects="1" scenarios="1" spinCount="100000" saltValue="ljVYrxCpTRytUTBB0hh6aMlGrLnAlTCnJw51m/ahs00k3ALgRS7Q1xojJYdbCsSrdbPLwC6JFpU9eNj2nSQ1mw==" hashValue="uPu1MlFTjWXWqBm70M5Ps+usFaMAEhaBRNKwsFXfalNPV+dT9Cc5x4798ri6U3e3nZqqG0v/TesjCMxPycdX3A==" algorithmName="SHA-512" password="CC35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Vladimír Ent</dc:creator>
  <cp:lastModifiedBy>ing. Vladimír Ent</cp:lastModifiedBy>
  <dcterms:created xsi:type="dcterms:W3CDTF">2025-03-20T11:39:39Z</dcterms:created>
  <dcterms:modified xsi:type="dcterms:W3CDTF">2025-03-20T11:39:50Z</dcterms:modified>
</cp:coreProperties>
</file>